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40" windowHeight="8595" tabRatio="1000" firstSheet="13" activeTab="17"/>
  </bookViews>
  <sheets>
    <sheet name="وزارات 1 (2)" sheetId="1" r:id="rId1"/>
    <sheet name="عدد المشاريع حسب المحافظات" sheetId="2" r:id="rId2"/>
    <sheet name=" منجزة وغير منجزة" sheetId="3" r:id="rId3"/>
    <sheet name="نوع البناء" sheetId="4" r:id="rId4"/>
    <sheet name="نوع الانشاء" sheetId="5" r:id="rId5"/>
    <sheet name="اضافة" sheetId="6" r:id="rId6"/>
    <sheet name="جدول كميات" sheetId="7" r:id="rId7"/>
    <sheet name="طابوق" sheetId="8" r:id="rId8"/>
    <sheet name="رمل" sheetId="9" r:id="rId9"/>
    <sheet name="حجر جص سمنت حص" sheetId="10" r:id="rId10"/>
    <sheet name="كاشي" sheetId="11" r:id="rId11"/>
    <sheet name="شبابيك" sheetId="12" r:id="rId12"/>
    <sheet name="تأسيسات صحية" sheetId="13" r:id="rId13"/>
    <sheet name="حديد" sheetId="14" r:id="rId14"/>
    <sheet name="ابواب" sheetId="15" r:id="rId15"/>
    <sheet name="تاسيسات كهربائية" sheetId="16" r:id="rId16"/>
    <sheet name="اصباغ" sheetId="17" r:id="rId17"/>
    <sheet name="مواد انشائية اخرى" sheetId="18" r:id="rId18"/>
    <sheet name="معدل العملين حسب الاختصاص والمح" sheetId="19" r:id="rId19"/>
    <sheet name="عدد العاملين" sheetId="20" r:id="rId20"/>
    <sheet name="المزايا" sheetId="21" r:id="rId21"/>
    <sheet name="الكلفة الكلية" sheetId="22" r:id="rId22"/>
    <sheet name="مستلزمات خدمية" sheetId="23" r:id="rId23"/>
    <sheet name="مستلزمات سلعية" sheetId="24" r:id="rId24"/>
    <sheet name="مصاريف اخرى" sheetId="25" r:id="rId25"/>
    <sheet name="منجز وغير منجز" sheetId="26" r:id="rId26"/>
    <sheet name="Sheet1" sheetId="27" r:id="rId27"/>
    <sheet name="Sheet2" sheetId="28" r:id="rId28"/>
    <sheet name="جدول المتوقفة" sheetId="29" r:id="rId29"/>
  </sheets>
  <definedNames/>
  <calcPr fullCalcOnLoad="1"/>
</workbook>
</file>

<file path=xl/sharedStrings.xml><?xml version="1.0" encoding="utf-8"?>
<sst xmlns="http://schemas.openxmlformats.org/spreadsheetml/2006/main" count="1627" uniqueCount="483">
  <si>
    <t>اسم الوزارة</t>
  </si>
  <si>
    <t>بناء</t>
  </si>
  <si>
    <t>انشاءات</t>
  </si>
  <si>
    <t>المجموع</t>
  </si>
  <si>
    <t>العدد</t>
  </si>
  <si>
    <t>الكلفة</t>
  </si>
  <si>
    <t xml:space="preserve">وزارة النفط </t>
  </si>
  <si>
    <t>النقل والمواصلات</t>
  </si>
  <si>
    <t>ابنية خدمية اخرى</t>
  </si>
  <si>
    <t>المحافظة</t>
  </si>
  <si>
    <t>عوائد المقاولين</t>
  </si>
  <si>
    <t>مجموع قيمة المواد الانشائية</t>
  </si>
  <si>
    <t>نوع الانتاج</t>
  </si>
  <si>
    <t>الوحده القياسية</t>
  </si>
  <si>
    <t>البناء بالطابوق</t>
  </si>
  <si>
    <t>البناء بالثرمستون</t>
  </si>
  <si>
    <t>البناء بالبلوك</t>
  </si>
  <si>
    <t>صب كونكريت عادي</t>
  </si>
  <si>
    <t>صب كونكريت مسلح</t>
  </si>
  <si>
    <t>بياض بالجص</t>
  </si>
  <si>
    <t>طن</t>
  </si>
  <si>
    <t>صبغ</t>
  </si>
  <si>
    <t>م2</t>
  </si>
  <si>
    <t>رصف حجر</t>
  </si>
  <si>
    <t>مد انابيب</t>
  </si>
  <si>
    <t>م</t>
  </si>
  <si>
    <t>تسويات طرق ترابية</t>
  </si>
  <si>
    <t>الاملاء الترابي</t>
  </si>
  <si>
    <t>اكساء بالكونكريت الاسفلتي</t>
  </si>
  <si>
    <t>المادة : الطابوق</t>
  </si>
  <si>
    <t xml:space="preserve"> (المبلغ والعدد : الف دينار )</t>
  </si>
  <si>
    <t>المحافظــــــة</t>
  </si>
  <si>
    <t>المبلغ</t>
  </si>
  <si>
    <t>كركوك</t>
  </si>
  <si>
    <t>ديالى</t>
  </si>
  <si>
    <t>بغداد</t>
  </si>
  <si>
    <t>بابل</t>
  </si>
  <si>
    <t>كربلاء</t>
  </si>
  <si>
    <t>واسط</t>
  </si>
  <si>
    <t>ميسان</t>
  </si>
  <si>
    <t>البصرة</t>
  </si>
  <si>
    <t xml:space="preserve"> (المبلغ : الف دينار )</t>
  </si>
  <si>
    <t>الف</t>
  </si>
  <si>
    <t>(المبلغ : الف دينار )</t>
  </si>
  <si>
    <t>المحافظــــــــة</t>
  </si>
  <si>
    <t>م3</t>
  </si>
  <si>
    <t>المادة : حجر</t>
  </si>
  <si>
    <t>م 3</t>
  </si>
  <si>
    <t>(المبلغ: الف دينار )</t>
  </si>
  <si>
    <t>اخرى</t>
  </si>
  <si>
    <t>المحافظـــــــة</t>
  </si>
  <si>
    <t xml:space="preserve">المادة : كاشي </t>
  </si>
  <si>
    <t>(االمبلغ : الف دينار )</t>
  </si>
  <si>
    <t>المادة : شبابيك</t>
  </si>
  <si>
    <t xml:space="preserve"> (المبلغ: الف دينار )</t>
  </si>
  <si>
    <t>المحافظــة</t>
  </si>
  <si>
    <t xml:space="preserve">م </t>
  </si>
  <si>
    <t xml:space="preserve"> </t>
  </si>
  <si>
    <t>خشب جام</t>
  </si>
  <si>
    <t>خشب صاج</t>
  </si>
  <si>
    <t>المادة : تاسيسات صحية</t>
  </si>
  <si>
    <t>لتر</t>
  </si>
  <si>
    <t>المادة :مواد انشائية اخرى</t>
  </si>
  <si>
    <t>( المبلغ :الف دينار )</t>
  </si>
  <si>
    <t>عدد</t>
  </si>
  <si>
    <t>المادة : مواد انشائية اخرى</t>
  </si>
  <si>
    <t xml:space="preserve">( المبلغ : الف دينار ) </t>
  </si>
  <si>
    <t>عمال</t>
  </si>
  <si>
    <t>الاجور</t>
  </si>
  <si>
    <t>سواق ومشغلي المكائن والالات</t>
  </si>
  <si>
    <t>مشتغلون اخرون</t>
  </si>
  <si>
    <t>فنيون</t>
  </si>
  <si>
    <t>اداريون</t>
  </si>
  <si>
    <t>سواق سيارات</t>
  </si>
  <si>
    <t>ذكور</t>
  </si>
  <si>
    <t>اناث</t>
  </si>
  <si>
    <t>مهندسون</t>
  </si>
  <si>
    <t>سواق ومشغلين المكائن والالات</t>
  </si>
  <si>
    <t>الحراس والفراشون ومشتغلون اخرون</t>
  </si>
  <si>
    <t>الضمان الاجتماعي</t>
  </si>
  <si>
    <t>نقل العاملين</t>
  </si>
  <si>
    <t>السكن</t>
  </si>
  <si>
    <t>الطعام</t>
  </si>
  <si>
    <t>معالجات طبية وادوية</t>
  </si>
  <si>
    <t>مكافئات واكراميات وغيرها</t>
  </si>
  <si>
    <t>مجموع الصفحة</t>
  </si>
  <si>
    <t>المجموع الكلي</t>
  </si>
  <si>
    <t>المبلغ : الف دينار</t>
  </si>
  <si>
    <t>الاجور : الف دينار</t>
  </si>
  <si>
    <t>( المبلغ : الف دينار )</t>
  </si>
  <si>
    <t xml:space="preserve">المبلغ </t>
  </si>
  <si>
    <t>مجموع</t>
  </si>
  <si>
    <t>تطبيق بالكاشي</t>
  </si>
  <si>
    <t xml:space="preserve">النسبة المئوية </t>
  </si>
  <si>
    <t>التخصص</t>
  </si>
  <si>
    <t>قادسية</t>
  </si>
  <si>
    <t>نجف</t>
  </si>
  <si>
    <t>اكساء بالسبيس</t>
  </si>
  <si>
    <t>بياض بالاسمنت</t>
  </si>
  <si>
    <t>اضافة وترميم</t>
  </si>
  <si>
    <t>المجموع الكلي للتأسيسات الصحية</t>
  </si>
  <si>
    <t>الوقف الشيعي</t>
  </si>
  <si>
    <t>امانة بغداد</t>
  </si>
  <si>
    <t>وزارة الاعمار والاسكان</t>
  </si>
  <si>
    <t>وزارة البلديات والاشغال</t>
  </si>
  <si>
    <t>وزارة التعليم العالي والبحث العلمي</t>
  </si>
  <si>
    <t>وزارة الصحة</t>
  </si>
  <si>
    <t>وزارة الكهرباء</t>
  </si>
  <si>
    <t>وزارة الموارد المائية</t>
  </si>
  <si>
    <t>وزارة شؤون المحافظات</t>
  </si>
  <si>
    <t>المبلغ : بالالف دينار</t>
  </si>
  <si>
    <t>اضافات</t>
  </si>
  <si>
    <t>ترميمات</t>
  </si>
  <si>
    <t>اكساء وتسويات ترابية</t>
  </si>
  <si>
    <t>توزيع الكهرباء والمحولات</t>
  </si>
  <si>
    <t>مجموع الذكور</t>
  </si>
  <si>
    <t>مجموع الاناث</t>
  </si>
  <si>
    <t>الجنس</t>
  </si>
  <si>
    <t>مجموع قيمة الاجور والمزايا</t>
  </si>
  <si>
    <t>مجموع قيمة المصاريف</t>
  </si>
  <si>
    <t>حصة المشروع من اندثار الموجودات الثابتة</t>
  </si>
  <si>
    <t xml:space="preserve">مجموع الكلفة الكلية </t>
  </si>
  <si>
    <t>المبلغ:الف دينار</t>
  </si>
  <si>
    <t>مستلزمات خدمية</t>
  </si>
  <si>
    <t>مصاريف نقل</t>
  </si>
  <si>
    <t>ايجار مكائن</t>
  </si>
  <si>
    <t>فحوصات مختبرية</t>
  </si>
  <si>
    <t>تنظيف الموقع ونقل المخلفات</t>
  </si>
  <si>
    <t>خدمات ابحاث</t>
  </si>
  <si>
    <t>خدمات صيانة</t>
  </si>
  <si>
    <t>استئجار موجودات ثابتة</t>
  </si>
  <si>
    <t>مصاريف خدمية اخرى</t>
  </si>
  <si>
    <t>مستلزمات سلعية</t>
  </si>
  <si>
    <t>وقود وزيوت</t>
  </si>
  <si>
    <t>كهرباء وماء</t>
  </si>
  <si>
    <t>الادوات الاحتياطية</t>
  </si>
  <si>
    <t>مصاريف اخرى</t>
  </si>
  <si>
    <t>تعويضات وغرامات مدفوعة</t>
  </si>
  <si>
    <t>ضرائب ورسوم</t>
  </si>
  <si>
    <t>عوارض عمل</t>
  </si>
  <si>
    <t>مجموع قيمة المصاريف الكلي</t>
  </si>
  <si>
    <t>السلف المستلمة</t>
  </si>
  <si>
    <t>القروض المستلمة</t>
  </si>
  <si>
    <t xml:space="preserve"> العدد</t>
  </si>
  <si>
    <t>كلفة</t>
  </si>
  <si>
    <t>نوع البناء (43) التصانيف من (1-156)</t>
  </si>
  <si>
    <t>نوع البناء اوالانشاء</t>
  </si>
  <si>
    <t>تربيع ارضيات</t>
  </si>
  <si>
    <t>المادة :بدائل الطابوق</t>
  </si>
  <si>
    <t xml:space="preserve">            المادة : رمل</t>
  </si>
  <si>
    <t xml:space="preserve">         المادة : حصى</t>
  </si>
  <si>
    <t xml:space="preserve">          المادة : جص</t>
  </si>
  <si>
    <t xml:space="preserve">          المادة : سمنت </t>
  </si>
  <si>
    <t xml:space="preserve">المادة : كاشي       </t>
  </si>
  <si>
    <t>مشبــــــــــــــك</t>
  </si>
  <si>
    <t>شيــــــــــــــــش</t>
  </si>
  <si>
    <t>شيلمـــــــــــــان</t>
  </si>
  <si>
    <t>المـــــــــــادة : ابــــــــواب</t>
  </si>
  <si>
    <t>حـديــديـــــــــــة</t>
  </si>
  <si>
    <t>المنيــــــــوم</t>
  </si>
  <si>
    <t>بلاستـــك (pvc)</t>
  </si>
  <si>
    <t>انـــــابيـــب بــــوري</t>
  </si>
  <si>
    <t>انــــابيـــب اهيـــــن</t>
  </si>
  <si>
    <t>انــابيب حـــــــــديد</t>
  </si>
  <si>
    <t>انـــــــــابيب اسبست</t>
  </si>
  <si>
    <t>انـابيب بـــــــــلاستك</t>
  </si>
  <si>
    <t>مــــــــجمــوع الانابيــــب</t>
  </si>
  <si>
    <t>مشـــــــــطــفـــــة</t>
  </si>
  <si>
    <t>منهــــــــــــــــــــول</t>
  </si>
  <si>
    <t>خـزان مــاء حــديــد</t>
  </si>
  <si>
    <t>خــزان مــاء بـلاستك</t>
  </si>
  <si>
    <t>حـــنـفــيــــــــــــــــــــــة</t>
  </si>
  <si>
    <t>مــــــرحــــــــاض</t>
  </si>
  <si>
    <t>مــغــســـــــــــــــلة</t>
  </si>
  <si>
    <t xml:space="preserve">المــــادة : الاصبــــاغ </t>
  </si>
  <si>
    <t>مـــــــــائــيـــــــــــــة</t>
  </si>
  <si>
    <t>زيـــــتــيـــــــــــــــــــــة</t>
  </si>
  <si>
    <t>بــــــــلاســتيكيـــــة</t>
  </si>
  <si>
    <t>الــمــجــمـــــــــــــوع</t>
  </si>
  <si>
    <t>اخــــرى</t>
  </si>
  <si>
    <t>كغم</t>
  </si>
  <si>
    <t>مبلغ</t>
  </si>
  <si>
    <t>مـعـجـــون جـــــــــــــــام</t>
  </si>
  <si>
    <t>مــبـيــــــــــــــــــــدات</t>
  </si>
  <si>
    <t>لـــبـــــــــــــــــــــــــــــــــــاد</t>
  </si>
  <si>
    <t>سـقــوف ثـانـويــــــــــة</t>
  </si>
  <si>
    <t>سياج اعمدة كونكريتية</t>
  </si>
  <si>
    <t>سـيـاج حـديـــــد(prc)</t>
  </si>
  <si>
    <t>شـبـابـيـك الــدكتــــــات</t>
  </si>
  <si>
    <t>صــبـــــــــــــــات درج</t>
  </si>
  <si>
    <t>تـــــــــــــــــــــــــــــراب</t>
  </si>
  <si>
    <t>زجــــــــــــــــــــــــــــــاج</t>
  </si>
  <si>
    <t xml:space="preserve">انــابـيــب كـونـكـريتيــــــــــــة </t>
  </si>
  <si>
    <t>المادة: بلوك</t>
  </si>
  <si>
    <t xml:space="preserve">         المادة : مواد انشائية اخرى</t>
  </si>
  <si>
    <t>قـــــــــير سائــــــــــل</t>
  </si>
  <si>
    <t>مصــــــاعـــــــــــــــد</t>
  </si>
  <si>
    <t>مـــــــــانع رطوبـــــــــــة</t>
  </si>
  <si>
    <t>مكيـــــــف مـركــــزي</t>
  </si>
  <si>
    <t>ســبلـــــــــــــــــــــت</t>
  </si>
  <si>
    <t>مكيــف شبـــــــاك</t>
  </si>
  <si>
    <t xml:space="preserve">كونكريــت اسفلتـــــــــي </t>
  </si>
  <si>
    <t>طبقــات خشبيـــــــــة</t>
  </si>
  <si>
    <t>طبقـات بلاستيكيــــــة</t>
  </si>
  <si>
    <t>سخـان مـاء مركـــزي</t>
  </si>
  <si>
    <t>مـــــاستــــــــــــــــــــك</t>
  </si>
  <si>
    <t>جملــون حديــــــــدي</t>
  </si>
  <si>
    <t>سيــــــــــم ربـــــــــــــــــــط</t>
  </si>
  <si>
    <t>قفــص مكيـــــــــــف</t>
  </si>
  <si>
    <t>طبقـــات فليـــــــــــن</t>
  </si>
  <si>
    <t>سندويـــــج بنـــــــــل</t>
  </si>
  <si>
    <t>الكابــــــــونــــــــــد</t>
  </si>
  <si>
    <t>كـــرفـــــــــــــــان</t>
  </si>
  <si>
    <t>نـــــافـــــــــــــــــــورات</t>
  </si>
  <si>
    <t>استخراجيــة</t>
  </si>
  <si>
    <t>الماء والكهربـاء</t>
  </si>
  <si>
    <t>الخدمــــــــــات</t>
  </si>
  <si>
    <t>المجمــــــــــوع</t>
  </si>
  <si>
    <t>منـجــــــــــز</t>
  </si>
  <si>
    <t>غيــر منجــــــــــز</t>
  </si>
  <si>
    <t>المجمـــــــــــــوع</t>
  </si>
  <si>
    <t>ابنيــــــة</t>
  </si>
  <si>
    <t>انشـــاءات</t>
  </si>
  <si>
    <t>المجمـــــــوع</t>
  </si>
  <si>
    <t>موزائيك صب موقعـــي</t>
  </si>
  <si>
    <t>مقـــــرنــــــــــــــــــص</t>
  </si>
  <si>
    <t>المــنيـــــــــــــــــــوم</t>
  </si>
  <si>
    <t>بـــــلاســـــتـــــــــــك</t>
  </si>
  <si>
    <t>المـــــجمـــــــــــــــوع</t>
  </si>
  <si>
    <t xml:space="preserve">  ملاحظة : (1) الكميات اعلاه لايمكن جمعها لاختلاف وحدات القياس  (2) لايشمل كميات المواد الانشائية التالفة والضياعات اثناء العمل </t>
  </si>
  <si>
    <t>ثرمستـــــــــــــــون</t>
  </si>
  <si>
    <t>طابوق حجـــــــــري</t>
  </si>
  <si>
    <t>قرميــــــــــــــــــــــد</t>
  </si>
  <si>
    <t xml:space="preserve">المجمـــــــــــــــوع </t>
  </si>
  <si>
    <t>حجــــم كبيـــــــــــــر</t>
  </si>
  <si>
    <t>حجــم متوســـــط</t>
  </si>
  <si>
    <t>حجــــم صغيـــــــــــر</t>
  </si>
  <si>
    <t xml:space="preserve">المجمــــــــــــــــــــــوع </t>
  </si>
  <si>
    <t>اســــــــــــــــــــــــــــود</t>
  </si>
  <si>
    <t>احمــــــــــــــــــــــــــــــــــر</t>
  </si>
  <si>
    <t>المجمـــــــــــــــــــــــــــــــــوع</t>
  </si>
  <si>
    <t>مكســــــــــــــــــــــــر</t>
  </si>
  <si>
    <t xml:space="preserve">المجمــــــــــــــــــــــــــــــوع </t>
  </si>
  <si>
    <t>فنـــــــــــــــــــــــــــــــي</t>
  </si>
  <si>
    <t>عــــــــــــــــــــــــادي</t>
  </si>
  <si>
    <t>بـــــــــــــــــــــــــــــورك</t>
  </si>
  <si>
    <t>المحافظـة</t>
  </si>
  <si>
    <t>مـجاري هوائيـة(تبريد)</t>
  </si>
  <si>
    <t>تـيـــل مــانــع حشـــــــــرات</t>
  </si>
  <si>
    <t>حــصـى خــــــابط(سبيس)</t>
  </si>
  <si>
    <t>مواد اخرى</t>
  </si>
  <si>
    <t>المهندسون الكــلي</t>
  </si>
  <si>
    <t>الفنيــــــــــــــــــون</t>
  </si>
  <si>
    <t>الاداريــــــــــــون</t>
  </si>
  <si>
    <t>عمـــــــــــــــــــــــــال</t>
  </si>
  <si>
    <t>سواق السيــارات</t>
  </si>
  <si>
    <t>حراس وفراشــون</t>
  </si>
  <si>
    <t>مشتغلون اخـــرون</t>
  </si>
  <si>
    <t>المجمــــــــــــــــــوع</t>
  </si>
  <si>
    <t>اخــــــرى</t>
  </si>
  <si>
    <t>جدول  ( 2 )</t>
  </si>
  <si>
    <t>جدول  ( 3)</t>
  </si>
  <si>
    <t xml:space="preserve">تابع جدول  (10) </t>
  </si>
  <si>
    <t xml:space="preserve">جدول  (11) </t>
  </si>
  <si>
    <t>عقـــــــــــــاري</t>
  </si>
  <si>
    <t>عـــــــــــــــــــادي</t>
  </si>
  <si>
    <t>جمهـــــــــــوري</t>
  </si>
  <si>
    <t>كســـــــر</t>
  </si>
  <si>
    <t>عــــــــــــــــــــــــــــادي</t>
  </si>
  <si>
    <t>اخــــــــــرى</t>
  </si>
  <si>
    <t>مــــــــــــقــــــــــــــاوم</t>
  </si>
  <si>
    <t>عــــــــــــــــــــــــــــــــــــادي</t>
  </si>
  <si>
    <t>ابـــــــــــــــــــيــــــــــــض</t>
  </si>
  <si>
    <t>عـــــــــــــــــــــــــــادي</t>
  </si>
  <si>
    <t>فــرفــــــــــــــــــــوري</t>
  </si>
  <si>
    <t>مــــوزائيـــــــــــــــــك</t>
  </si>
  <si>
    <t>مـــــــرمــــــــــــــــــــر</t>
  </si>
  <si>
    <t>كـــــرانيــــــــــــــــت</t>
  </si>
  <si>
    <t>بــــورسليـــــــــــــــن</t>
  </si>
  <si>
    <t>سيـــــراميــــــــــــــــــك</t>
  </si>
  <si>
    <t>شتايكــــــــــــــــــــــــر</t>
  </si>
  <si>
    <t>كربستــــــــــــــــــون</t>
  </si>
  <si>
    <t>حـــــديــــــــــــــــــــدية</t>
  </si>
  <si>
    <t>اخـــــــــرى</t>
  </si>
  <si>
    <t>المادة : حديــــــــــد</t>
  </si>
  <si>
    <t>محجــــــــــــر خشب</t>
  </si>
  <si>
    <t>محجـــــــــــــر حديد</t>
  </si>
  <si>
    <t>محجـــــــــــر المنيوم</t>
  </si>
  <si>
    <t>قــــــــير عــــــــــــــادي</t>
  </si>
  <si>
    <t>مقطــــــــــــــــــــــــــــع</t>
  </si>
  <si>
    <t>خـــــــــــــــــــــــــــــام</t>
  </si>
  <si>
    <t>تغليــــــــــــــــــــــــــــــــــف</t>
  </si>
  <si>
    <t>المــــــجمـــــــــــــــوع</t>
  </si>
  <si>
    <t>الابنيــــــــــــة</t>
  </si>
  <si>
    <t>الانشــــــــــاءات</t>
  </si>
  <si>
    <t>اضـــافة وترميــــم</t>
  </si>
  <si>
    <t>المــــجمـــــــــوع</t>
  </si>
  <si>
    <t>نوع البناء (41) التصانيف من (1-92)</t>
  </si>
  <si>
    <t>نوع البناء</t>
  </si>
  <si>
    <t>الماء والكهربــاء</t>
  </si>
  <si>
    <t>المجمـــــــــوع</t>
  </si>
  <si>
    <t>ابنية صحية اخرى</t>
  </si>
  <si>
    <t>ابنيةثقافية اخرى</t>
  </si>
  <si>
    <t>دوائر حكومية</t>
  </si>
  <si>
    <t>رياض اطفال</t>
  </si>
  <si>
    <t>استخراجيــــــــة</t>
  </si>
  <si>
    <t>الماء والكهربـــاء</t>
  </si>
  <si>
    <t>الخدمـــــــــــــات</t>
  </si>
  <si>
    <t>مشاريع كهرباء</t>
  </si>
  <si>
    <t>نوع البناء (42) التصانيف من (101-156)</t>
  </si>
  <si>
    <t xml:space="preserve">جدول  (7) </t>
  </si>
  <si>
    <t xml:space="preserve">نوع الانشاء </t>
  </si>
  <si>
    <t>زراعــــــة</t>
  </si>
  <si>
    <t>استخراجيـــــة</t>
  </si>
  <si>
    <t>الماء والكهرباء</t>
  </si>
  <si>
    <t>الخدمـــــــــــات</t>
  </si>
  <si>
    <t>المجمـــــــــــــــــــوع</t>
  </si>
  <si>
    <t>انشاءات اخرى للنقل</t>
  </si>
  <si>
    <t>تبليط ارصفة شوراع</t>
  </si>
  <si>
    <t>تبليط الشوراع</t>
  </si>
  <si>
    <t xml:space="preserve">جسور سيارات </t>
  </si>
  <si>
    <t>خدمات اخرى</t>
  </si>
  <si>
    <t>شبكات المياه</t>
  </si>
  <si>
    <t>مجاري</t>
  </si>
  <si>
    <t>المادة : تاسيسات كهربائية</t>
  </si>
  <si>
    <t>انابيـــــــب بـــــورى</t>
  </si>
  <si>
    <t>ســـــــــــــــــــــــلك</t>
  </si>
  <si>
    <t xml:space="preserve">المادة : تاسيسات كهربائية </t>
  </si>
  <si>
    <t>المحافظـــة</t>
  </si>
  <si>
    <t xml:space="preserve">جدول  (4) </t>
  </si>
  <si>
    <t>ابـنـيـــــــــــــــة</t>
  </si>
  <si>
    <t>انشـــــــــــــــــــــاءات</t>
  </si>
  <si>
    <t>اضافــة وترميـــــــــــم</t>
  </si>
  <si>
    <t>المـجـمــــــــــــــــــــوع</t>
  </si>
  <si>
    <t>كــلفــــــــــة</t>
  </si>
  <si>
    <t>كــلفــــــــة</t>
  </si>
  <si>
    <t>كـــــلفــــــة</t>
  </si>
  <si>
    <t>كــــلفــــــــــــة</t>
  </si>
  <si>
    <t>وزارة التربية</t>
  </si>
  <si>
    <t>نينوى</t>
  </si>
  <si>
    <t>انبار</t>
  </si>
  <si>
    <t>صلاح الدين</t>
  </si>
  <si>
    <t>نقل والمواصلات</t>
  </si>
  <si>
    <t>سايلوات</t>
  </si>
  <si>
    <t>محطات توليد الطاقة</t>
  </si>
  <si>
    <t>التــــــــــجارة</t>
  </si>
  <si>
    <t>البناء بالحجر</t>
  </si>
  <si>
    <t>اجور</t>
  </si>
  <si>
    <t>مزايا</t>
  </si>
  <si>
    <t>سويــــــــــج رئيســـــي</t>
  </si>
  <si>
    <t>كيــــــــــــبــــــــــــــلات</t>
  </si>
  <si>
    <t>اســـــــلاك اعمــــدة</t>
  </si>
  <si>
    <t>ســــــــــويــــــــــج</t>
  </si>
  <si>
    <t>بـــــــــــــــــــــــــــلك</t>
  </si>
  <si>
    <t>طــــن</t>
  </si>
  <si>
    <t>المبـــــــــــلغ</t>
  </si>
  <si>
    <t>طابوق</t>
  </si>
  <si>
    <t>رمل</t>
  </si>
  <si>
    <t>حجر</t>
  </si>
  <si>
    <t>حصو</t>
  </si>
  <si>
    <t>جص</t>
  </si>
  <si>
    <t>سمنت</t>
  </si>
  <si>
    <t>كاشي</t>
  </si>
  <si>
    <t>شبايبك</t>
  </si>
  <si>
    <t>حديد</t>
  </si>
  <si>
    <t>ابواب</t>
  </si>
  <si>
    <t>كهربائية</t>
  </si>
  <si>
    <t>صحية</t>
  </si>
  <si>
    <t>اصباغ</t>
  </si>
  <si>
    <t>مجموع المواد الكلي</t>
  </si>
  <si>
    <t>بــــــــــــــــــورد</t>
  </si>
  <si>
    <t>بـــــــــــــلك سويـــــــــــــــج</t>
  </si>
  <si>
    <t>سيـــــــــــــركت بــــريـــــــــكر</t>
  </si>
  <si>
    <t>جينـــــــــــــــج اوفـــــــر</t>
  </si>
  <si>
    <t>ساحبـــــــــــات هــــواء</t>
  </si>
  <si>
    <t>مـــــــــراوح هــواء</t>
  </si>
  <si>
    <t>مــــــــــحـــــــــــــــــولات</t>
  </si>
  <si>
    <t>اعمـــدة ضغط عـــــالي</t>
  </si>
  <si>
    <t>مضخــــــــــات مــــاء</t>
  </si>
  <si>
    <t>انـــارة بانواعــها</t>
  </si>
  <si>
    <t>اخـــرى</t>
  </si>
  <si>
    <t xml:space="preserve">                                                  </t>
  </si>
  <si>
    <t xml:space="preserve">                                   </t>
  </si>
  <si>
    <t>الانبار</t>
  </si>
  <si>
    <t>النجف</t>
  </si>
  <si>
    <t>القادسية</t>
  </si>
  <si>
    <t xml:space="preserve">جدول  (12) </t>
  </si>
  <si>
    <t>وزارة الشباب والرياضة</t>
  </si>
  <si>
    <t>وزارة المالية</t>
  </si>
  <si>
    <t>ابنية صناعية اخرى</t>
  </si>
  <si>
    <t>قاعات (متعدد الاغراض)</t>
  </si>
  <si>
    <t>زراعــــــــــــة</t>
  </si>
  <si>
    <t>زراعــــــــــــــة</t>
  </si>
  <si>
    <t>استخراجيــــــــــــة</t>
  </si>
  <si>
    <t>متنزهات</t>
  </si>
  <si>
    <t>مخازن زراعية</t>
  </si>
  <si>
    <t>مدارس ابتدائية</t>
  </si>
  <si>
    <t>مدارس متوسطة وثانويا</t>
  </si>
  <si>
    <t>مدارس مهنية</t>
  </si>
  <si>
    <t>مراكز تدريب</t>
  </si>
  <si>
    <t>مراكز صحية</t>
  </si>
  <si>
    <t>مساجد وابنية دينية</t>
  </si>
  <si>
    <t>مستوصفات</t>
  </si>
  <si>
    <t>مشاريع ماء</t>
  </si>
  <si>
    <t>نوادي ومراكز وملاعب</t>
  </si>
  <si>
    <t>استصلاح الاراضي</t>
  </si>
  <si>
    <t>ري وقنوات</t>
  </si>
  <si>
    <t>محطات ضخ</t>
  </si>
  <si>
    <t>نواظم</t>
  </si>
  <si>
    <t>مستوصف ومحجر بيطري</t>
  </si>
  <si>
    <t>متوقف</t>
  </si>
  <si>
    <t>عدم مباشرة</t>
  </si>
  <si>
    <t>المـــجمـــــــــــــــــوع</t>
  </si>
  <si>
    <t>المــــــــــــــــجمـــــــــــــــــــــــــــــــــــوع</t>
  </si>
  <si>
    <t xml:space="preserve">كتــــــــــــل خرسانيــــــــــة </t>
  </si>
  <si>
    <t>مواد انشائية اخرى</t>
  </si>
  <si>
    <t>المـــجمـــــــــــــــــــــــوع</t>
  </si>
  <si>
    <t>اخـــــــــــرى</t>
  </si>
  <si>
    <t xml:space="preserve">جدول  (5) </t>
  </si>
  <si>
    <t xml:space="preserve">جدول (6) </t>
  </si>
  <si>
    <t xml:space="preserve">تابع جدول  (6) </t>
  </si>
  <si>
    <t xml:space="preserve">جدول  (8) </t>
  </si>
  <si>
    <t>جدول ( 9)</t>
  </si>
  <si>
    <t xml:space="preserve">تابع جدول ( 10) </t>
  </si>
  <si>
    <t>بـــــــــــــانـــيــــــــــــو</t>
  </si>
  <si>
    <t>عدد الاستمارات</t>
  </si>
  <si>
    <t>المثنى</t>
  </si>
  <si>
    <t xml:space="preserve">ذي قار </t>
  </si>
  <si>
    <t>لبصرة</t>
  </si>
  <si>
    <t xml:space="preserve">عدد استمارات مشاريع الابنية والانشاءات في القطاع العام الفصل الرابع </t>
  </si>
  <si>
    <t>عدد وكلفة المشاريع المنجزة وغير المنجزة في القطاع العام حسب الوزارات والجهات غير الرتبطة بوزارة لسنة 2020</t>
  </si>
  <si>
    <t xml:space="preserve">                  عدد المشاريع المتوقفة وعدم المباشرة في القطاع العام  حسب المحافظات لعام 2020</t>
  </si>
  <si>
    <t>عدد وكلفة مشاريع الابنية والانشاءات المنجزة وغير المنجزة في القطاع العام حسب المحافظات لسنة 2020</t>
  </si>
  <si>
    <t>وزارة حقوق الانسان</t>
  </si>
  <si>
    <t>عدد وكلفة المشاريع المنجزة وغير المنجزة في القطاع العام حسب المحافظات لسنة 2020</t>
  </si>
  <si>
    <t>عدد وكلفة الابنية في القطاع العام  حسب الانشطة ونوع البناء لسنة 2020</t>
  </si>
  <si>
    <t>اقسام داخلية</t>
  </si>
  <si>
    <t>عيادات</t>
  </si>
  <si>
    <t>مخازن</t>
  </si>
  <si>
    <t>مستشفيات</t>
  </si>
  <si>
    <t>التجــــــــــــــــــارة</t>
  </si>
  <si>
    <t>عدد وكلفة الانشاءات في القطاع العام حسب الانشطة ونوع الانشاء لسنة 2020</t>
  </si>
  <si>
    <t>اكساء لضفاف الانهر</t>
  </si>
  <si>
    <t>عدد وكلفة الابنية والانشاءات ( اضافة وترميم ) في القطاع العام حسب الانشطة ونوع البناء اوالانشاء لسنة 2020</t>
  </si>
  <si>
    <t>الكلفة الكلية المصروفة وعوائد المقاولين لتنفيذ مشاريع الابنية والانشاءات حسب المحافظات في القطاع العام لسنة 2020</t>
  </si>
  <si>
    <t xml:space="preserve">قيمة المصاريف  حسب المحافظات في القطاع العام لسنة 2020   </t>
  </si>
  <si>
    <t>قيمة المصاريف  حسب المحافظات في القطاع العام لسنة 2020</t>
  </si>
  <si>
    <t>المزايا المدفوعة للعاملين حسب المحافظات في القطاع العام لسنة 2020</t>
  </si>
  <si>
    <t xml:space="preserve">معدل عدد العاملين والاجور المدفوعة لهم حسب الاختصاص والمحافظة في القطاع العام لسنة 2020 </t>
  </si>
  <si>
    <t xml:space="preserve">معدل عدد العاملين والاجور المدفوعة لهم حسب الاختصاص والمحافظة في القطاع العام  لسنة 2020 </t>
  </si>
  <si>
    <t>خلاصة بقيمة الكميات والمواد الانشائية المستخدمة والمصروفة فعلا في مشاريع القطاع العام لسنة 2020</t>
  </si>
  <si>
    <t>كمية وقيمة المواد الانشائية المستخدمة في البناء حسب المحافظات في القطاع العام لسنة 2020</t>
  </si>
  <si>
    <t xml:space="preserve">كمية وقيمة المواد الانشائية المستخدمة في البناء حسب المحافظات في القطاع العام لسنة 2020   </t>
  </si>
  <si>
    <t>كمية وقيمة المواد الانشائية المستخدمة في البناء حسب المحافظات في القطاع العام لسنة2020</t>
  </si>
  <si>
    <t xml:space="preserve">كمية وقيمة المواد الانشائية المستخدمة في البناء حسب المحافظات في القطاع العام لسنة 2020 </t>
  </si>
  <si>
    <t>معدل عدد العاملين والاجور المدفوعة لهم حسب التخصص والجنس في القطاع العام لسنة 2020</t>
  </si>
  <si>
    <t>عكادة</t>
  </si>
  <si>
    <t>اعـــمـــدة ضغط واطــى</t>
  </si>
  <si>
    <t>اخـــــرى</t>
  </si>
  <si>
    <t>اقفـــــــــــال انـــابيب</t>
  </si>
  <si>
    <t>شــــــــــــــــــاور</t>
  </si>
  <si>
    <t>ســـــــــنــــــــــــــــك</t>
  </si>
  <si>
    <t>خـــــــــــــــــلاط</t>
  </si>
  <si>
    <t>حــمـــــام كـــامــــــــل</t>
  </si>
  <si>
    <t>المجمــــــــــــــــــــوع</t>
  </si>
  <si>
    <t>مجموع المواد الانشائية لسنة 2020</t>
  </si>
  <si>
    <t>المــــــــــجــــمـــــــــــــــــــــــــــــــــــــــــــــــوع</t>
  </si>
  <si>
    <t xml:space="preserve">جينكــــــــــــو   </t>
  </si>
  <si>
    <t>جدول  (9)</t>
  </si>
  <si>
    <t>تابع جدول  (9)</t>
  </si>
  <si>
    <t xml:space="preserve">تابع جدول (9)  </t>
  </si>
  <si>
    <t>تابع  جدول  (9)</t>
  </si>
  <si>
    <t xml:space="preserve">تابع جدول  (9) </t>
  </si>
  <si>
    <t>تابع  جدول (9)</t>
  </si>
  <si>
    <t xml:space="preserve">جدول  (10) </t>
  </si>
  <si>
    <t xml:space="preserve"> جدول  (13_ب) </t>
  </si>
  <si>
    <t xml:space="preserve">جدول  (13_أ) </t>
  </si>
  <si>
    <t xml:space="preserve"> جدول  (13-جـ) </t>
  </si>
  <si>
    <t xml:space="preserve">جدول (14) </t>
  </si>
  <si>
    <t>عدد المشاريع المتوقفة وعدم المباشرة في القطاع العام حسب المحافظات لعام 2020</t>
  </si>
  <si>
    <t>المجـــــــــــــــــــــــــــــموع</t>
  </si>
  <si>
    <t>المــــــــــــــجمــــــــــوع</t>
  </si>
  <si>
    <t xml:space="preserve">المجــــــــــــــــــــــــــموع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</si>
</sst>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###0"/>
    <numFmt numFmtId="173" formatCode="[$-801]dd\ mmmm\,\ yyyy"/>
    <numFmt numFmtId="174" formatCode="[$-801]hh:mm:ss\ AM/PM"/>
    <numFmt numFmtId="175" formatCode="0.000000"/>
    <numFmt numFmtId="176" formatCode="#,##0.0"/>
    <numFmt numFmtId="177" formatCode="#,##0.000"/>
    <numFmt numFmtId="178" formatCode="0.0"/>
    <numFmt numFmtId="179" formatCode="0;[Red]0"/>
    <numFmt numFmtId="180" formatCode="_-* #,##0.0_-;_-* #,##0.0\-;_-* &quot;-&quot;??_-;_-@_-"/>
    <numFmt numFmtId="181" formatCode="_-* #,##0_-;_-* #,##0\-;_-* &quot;-&quot;??_-;_-@_-"/>
    <numFmt numFmtId="182" formatCode="_-* #,##0.000_-;_-* #,##0.000\-;_-* &quot;-&quot;??_-;_-@_-"/>
  </numFmts>
  <fonts count="8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>
        <color indexed="63"/>
      </bottom>
    </border>
    <border>
      <left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/>
    </xf>
    <xf numFmtId="0" fontId="7" fillId="33" borderId="0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6" fillId="0" borderId="0" xfId="0" applyNumberFormat="1" applyFont="1" applyFill="1" applyAlignment="1">
      <alignment horizontal="center" vertical="center" wrapText="1"/>
    </xf>
    <xf numFmtId="3" fontId="11" fillId="34" borderId="0" xfId="0" applyNumberFormat="1" applyFont="1" applyFill="1" applyBorder="1" applyAlignment="1">
      <alignment vertical="center" wrapText="1"/>
    </xf>
    <xf numFmtId="3" fontId="11" fillId="35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1" fillId="4" borderId="0" xfId="61" applyFont="1" applyFill="1" applyBorder="1" applyAlignment="1">
      <alignment horizontal="right" vertical="center" wrapText="1"/>
      <protection/>
    </xf>
    <xf numFmtId="3" fontId="11" fillId="4" borderId="0" xfId="7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3" fontId="11" fillId="35" borderId="10" xfId="0" applyNumberFormat="1" applyFont="1" applyFill="1" applyBorder="1" applyAlignment="1">
      <alignment vertical="center" wrapText="1"/>
    </xf>
    <xf numFmtId="3" fontId="11" fillId="35" borderId="11" xfId="0" applyNumberFormat="1" applyFont="1" applyFill="1" applyBorder="1" applyAlignment="1">
      <alignment vertical="center" wrapText="1"/>
    </xf>
    <xf numFmtId="179" fontId="0" fillId="0" borderId="0" xfId="0" applyNumberFormat="1" applyAlignment="1">
      <alignment/>
    </xf>
    <xf numFmtId="3" fontId="11" fillId="4" borderId="0" xfId="62" applyNumberFormat="1" applyFont="1" applyFill="1" applyBorder="1" applyAlignment="1">
      <alignment vertical="center"/>
      <protection/>
    </xf>
    <xf numFmtId="3" fontId="11" fillId="4" borderId="10" xfId="62" applyNumberFormat="1" applyFont="1" applyFill="1" applyBorder="1" applyAlignment="1">
      <alignment vertical="center"/>
      <protection/>
    </xf>
    <xf numFmtId="179" fontId="6" fillId="0" borderId="0" xfId="0" applyNumberFormat="1" applyFont="1" applyFill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62" fillId="0" borderId="0" xfId="0" applyFont="1" applyAlignment="1">
      <alignment/>
    </xf>
    <xf numFmtId="3" fontId="11" fillId="0" borderId="0" xfId="68" applyNumberFormat="1" applyFont="1" applyFill="1" applyBorder="1" applyAlignment="1">
      <alignment horizontal="right" vertical="center"/>
      <protection/>
    </xf>
    <xf numFmtId="3" fontId="11" fillId="0" borderId="0" xfId="68" applyNumberFormat="1" applyFont="1" applyFill="1" applyBorder="1" applyAlignment="1">
      <alignment vertical="center"/>
      <protection/>
    </xf>
    <xf numFmtId="0" fontId="64" fillId="0" borderId="0" xfId="0" applyFont="1" applyAlignment="1">
      <alignment/>
    </xf>
    <xf numFmtId="0" fontId="11" fillId="4" borderId="0" xfId="70" applyNumberFormat="1" applyFont="1" applyFill="1" applyBorder="1" applyAlignment="1">
      <alignment horizontal="right" vertical="center"/>
      <protection/>
    </xf>
    <xf numFmtId="0" fontId="65" fillId="10" borderId="0" xfId="0" applyNumberFormat="1" applyFont="1" applyFill="1" applyBorder="1" applyAlignment="1">
      <alignment horizontal="right" vertical="center"/>
    </xf>
    <xf numFmtId="0" fontId="66" fillId="36" borderId="0" xfId="0" applyFont="1" applyFill="1" applyAlignment="1">
      <alignment wrapText="1" readingOrder="2"/>
    </xf>
    <xf numFmtId="0" fontId="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35" borderId="0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/>
    </xf>
    <xf numFmtId="0" fontId="3" fillId="0" borderId="0" xfId="63" applyFont="1" applyBorder="1" applyAlignment="1">
      <alignment horizontal="right" vertical="center" wrapText="1" readingOrder="2"/>
      <protection/>
    </xf>
    <xf numFmtId="172" fontId="3" fillId="0" borderId="0" xfId="6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wrapText="1"/>
    </xf>
    <xf numFmtId="0" fontId="6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3" fontId="11" fillId="0" borderId="0" xfId="69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6" applyFont="1" applyFill="1" applyBorder="1" applyAlignment="1">
      <alignment horizontal="center" vertical="center" wrapText="1"/>
      <protection/>
    </xf>
    <xf numFmtId="0" fontId="10" fillId="0" borderId="0" xfId="69" applyFont="1" applyFill="1" applyBorder="1" applyAlignment="1">
      <alignment horizontal="center" vertical="center" wrapText="1"/>
      <protection/>
    </xf>
    <xf numFmtId="0" fontId="62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4" fontId="11" fillId="0" borderId="0" xfId="68" applyNumberFormat="1" applyFont="1" applyFill="1" applyBorder="1" applyAlignment="1">
      <alignment horizontal="right" vertical="center"/>
      <protection/>
    </xf>
    <xf numFmtId="4" fontId="11" fillId="4" borderId="12" xfId="68" applyNumberFormat="1" applyFont="1" applyFill="1" applyBorder="1" applyAlignment="1">
      <alignment vertical="center"/>
      <protection/>
    </xf>
    <xf numFmtId="176" fontId="11" fillId="4" borderId="12" xfId="68" applyNumberFormat="1" applyFont="1" applyFill="1" applyBorder="1" applyAlignment="1">
      <alignment vertical="center"/>
      <protection/>
    </xf>
    <xf numFmtId="3" fontId="11" fillId="4" borderId="12" xfId="68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right" vertical="center" wrapText="1"/>
      <protection/>
    </xf>
    <xf numFmtId="0" fontId="11" fillId="0" borderId="0" xfId="70" applyNumberFormat="1" applyFont="1" applyFill="1" applyBorder="1" applyAlignment="1">
      <alignment horizontal="right" vertical="center"/>
      <protection/>
    </xf>
    <xf numFmtId="3" fontId="11" fillId="0" borderId="0" xfId="70" applyNumberFormat="1" applyFont="1" applyFill="1" applyBorder="1" applyAlignment="1">
      <alignment horizontal="right" vertical="center"/>
      <protection/>
    </xf>
    <xf numFmtId="0" fontId="65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3" fontId="3" fillId="0" borderId="0" xfId="6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69" fillId="0" borderId="0" xfId="0" applyFont="1" applyFill="1" applyBorder="1" applyAlignment="1">
      <alignment horizontal="left"/>
    </xf>
    <xf numFmtId="3" fontId="11" fillId="4" borderId="0" xfId="63" applyNumberFormat="1" applyFont="1" applyFill="1" applyBorder="1" applyAlignment="1">
      <alignment vertical="center" wrapText="1"/>
      <protection/>
    </xf>
    <xf numFmtId="3" fontId="11" fillId="10" borderId="0" xfId="63" applyNumberFormat="1" applyFont="1" applyFill="1" applyBorder="1" applyAlignment="1">
      <alignment vertical="center" wrapText="1"/>
      <protection/>
    </xf>
    <xf numFmtId="3" fontId="11" fillId="4" borderId="0" xfId="64" applyNumberFormat="1" applyFont="1" applyFill="1" applyBorder="1" applyAlignment="1">
      <alignment vertical="center" wrapText="1"/>
      <protection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right" vertical="center"/>
    </xf>
    <xf numFmtId="3" fontId="4" fillId="0" borderId="0" xfId="67" applyNumberFormat="1" applyFont="1" applyFill="1" applyBorder="1" applyAlignment="1">
      <alignment horizontal="right" vertical="center"/>
      <protection/>
    </xf>
    <xf numFmtId="3" fontId="11" fillId="0" borderId="0" xfId="67" applyNumberFormat="1" applyFont="1" applyFill="1" applyBorder="1" applyAlignment="1">
      <alignment horizontal="right" vertical="center"/>
      <protection/>
    </xf>
    <xf numFmtId="0" fontId="72" fillId="0" borderId="0" xfId="0" applyFont="1" applyAlignment="1">
      <alignment/>
    </xf>
    <xf numFmtId="3" fontId="11" fillId="35" borderId="0" xfId="42" applyNumberFormat="1" applyFont="1" applyFill="1" applyBorder="1" applyAlignment="1">
      <alignment vertical="center" wrapText="1"/>
    </xf>
    <xf numFmtId="3" fontId="11" fillId="34" borderId="0" xfId="42" applyNumberFormat="1" applyFont="1" applyFill="1" applyBorder="1" applyAlignment="1">
      <alignment vertical="center" wrapText="1"/>
    </xf>
    <xf numFmtId="3" fontId="11" fillId="4" borderId="10" xfId="68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3" fontId="11" fillId="4" borderId="10" xfId="67" applyNumberFormat="1" applyFont="1" applyFill="1" applyBorder="1" applyAlignment="1">
      <alignment vertical="center"/>
      <protection/>
    </xf>
    <xf numFmtId="0" fontId="11" fillId="35" borderId="0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3" fontId="11" fillId="4" borderId="10" xfId="69" applyNumberFormat="1" applyFont="1" applyFill="1" applyBorder="1" applyAlignment="1">
      <alignment vertical="center"/>
      <protection/>
    </xf>
    <xf numFmtId="3" fontId="10" fillId="0" borderId="0" xfId="69" applyNumberFormat="1" applyFont="1" applyFill="1" applyBorder="1" applyAlignment="1">
      <alignment vertical="center"/>
      <protection/>
    </xf>
    <xf numFmtId="3" fontId="4" fillId="0" borderId="0" xfId="0" applyNumberFormat="1" applyFont="1" applyFill="1" applyBorder="1" applyAlignment="1">
      <alignment vertical="center" wrapText="1"/>
    </xf>
    <xf numFmtId="3" fontId="11" fillId="4" borderId="0" xfId="70" applyNumberFormat="1" applyFont="1" applyFill="1" applyBorder="1" applyAlignment="1">
      <alignment vertical="center"/>
      <protection/>
    </xf>
    <xf numFmtId="3" fontId="11" fillId="10" borderId="0" xfId="70" applyNumberFormat="1" applyFont="1" applyFill="1" applyBorder="1" applyAlignment="1">
      <alignment vertical="center"/>
      <protection/>
    </xf>
    <xf numFmtId="0" fontId="62" fillId="0" borderId="0" xfId="0" applyFont="1" applyBorder="1" applyAlignment="1">
      <alignment/>
    </xf>
    <xf numFmtId="0" fontId="0" fillId="0" borderId="0" xfId="0" applyAlignment="1">
      <alignment horizontal="center"/>
    </xf>
    <xf numFmtId="179" fontId="0" fillId="0" borderId="0" xfId="0" applyNumberFormat="1" applyBorder="1" applyAlignment="1">
      <alignment/>
    </xf>
    <xf numFmtId="3" fontId="11" fillId="35" borderId="0" xfId="0" applyNumberFormat="1" applyFont="1" applyFill="1" applyBorder="1" applyAlignment="1">
      <alignment horizontal="center" vertical="center" wrapText="1"/>
    </xf>
    <xf numFmtId="3" fontId="11" fillId="34" borderId="0" xfId="0" applyNumberFormat="1" applyFont="1" applyFill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3" fontId="11" fillId="10" borderId="0" xfId="65" applyNumberFormat="1" applyFont="1" applyFill="1" applyBorder="1" applyAlignment="1">
      <alignment vertical="center"/>
      <protection/>
    </xf>
    <xf numFmtId="0" fontId="68" fillId="4" borderId="10" xfId="0" applyFont="1" applyFill="1" applyBorder="1" applyAlignment="1">
      <alignment horizontal="center" vertical="center" wrapText="1"/>
    </xf>
    <xf numFmtId="3" fontId="11" fillId="4" borderId="0" xfId="65" applyNumberFormat="1" applyFont="1" applyFill="1" applyBorder="1" applyAlignment="1">
      <alignment vertical="center"/>
      <protection/>
    </xf>
    <xf numFmtId="0" fontId="6" fillId="34" borderId="0" xfId="0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9" fillId="10" borderId="0" xfId="0" applyFont="1" applyFill="1" applyBorder="1" applyAlignment="1">
      <alignment horizontal="right" vertical="center"/>
    </xf>
    <xf numFmtId="0" fontId="69" fillId="10" borderId="0" xfId="0" applyFont="1" applyFill="1" applyBorder="1" applyAlignment="1">
      <alignment horizontal="center" vertical="center"/>
    </xf>
    <xf numFmtId="0" fontId="71" fillId="4" borderId="0" xfId="58" applyFont="1" applyFill="1" applyBorder="1" applyAlignment="1">
      <alignment vertical="center" wrapText="1"/>
      <protection/>
    </xf>
    <xf numFmtId="0" fontId="71" fillId="10" borderId="13" xfId="58" applyFont="1" applyFill="1" applyBorder="1" applyAlignment="1">
      <alignment vertical="center" wrapText="1"/>
      <protection/>
    </xf>
    <xf numFmtId="0" fontId="71" fillId="10" borderId="13" xfId="58" applyFont="1" applyFill="1" applyBorder="1" applyAlignment="1">
      <alignment horizontal="right" vertical="center"/>
      <protection/>
    </xf>
    <xf numFmtId="0" fontId="71" fillId="4" borderId="0" xfId="58" applyFont="1" applyFill="1" applyBorder="1" applyAlignment="1">
      <alignment/>
      <protection/>
    </xf>
    <xf numFmtId="0" fontId="6" fillId="35" borderId="0" xfId="0" applyFont="1" applyFill="1" applyBorder="1" applyAlignment="1">
      <alignment horizontal="center" vertical="center" wrapText="1"/>
    </xf>
    <xf numFmtId="0" fontId="71" fillId="4" borderId="0" xfId="0" applyFont="1" applyFill="1" applyBorder="1" applyAlignment="1">
      <alignment/>
    </xf>
    <xf numFmtId="0" fontId="73" fillId="4" borderId="0" xfId="0" applyFont="1" applyFill="1" applyAlignment="1">
      <alignment/>
    </xf>
    <xf numFmtId="3" fontId="10" fillId="4" borderId="0" xfId="63" applyNumberFormat="1" applyFont="1" applyFill="1" applyBorder="1" applyAlignment="1">
      <alignment horizontal="right" vertical="center" wrapText="1"/>
      <protection/>
    </xf>
    <xf numFmtId="3" fontId="10" fillId="10" borderId="0" xfId="63" applyNumberFormat="1" applyFont="1" applyFill="1" applyBorder="1" applyAlignment="1">
      <alignment horizontal="right" vertical="center" wrapText="1"/>
      <protection/>
    </xf>
    <xf numFmtId="0" fontId="10" fillId="10" borderId="13" xfId="61" applyFont="1" applyFill="1" applyBorder="1" applyAlignment="1">
      <alignment horizontal="right" vertical="center" wrapText="1"/>
      <protection/>
    </xf>
    <xf numFmtId="0" fontId="10" fillId="10" borderId="13" xfId="62" applyFont="1" applyFill="1" applyBorder="1" applyAlignment="1">
      <alignment horizontal="right" vertical="center" wrapText="1"/>
      <protection/>
    </xf>
    <xf numFmtId="0" fontId="10" fillId="35" borderId="10" xfId="0" applyFont="1" applyFill="1" applyBorder="1" applyAlignment="1">
      <alignment horizontal="right" vertical="center" wrapText="1"/>
    </xf>
    <xf numFmtId="0" fontId="10" fillId="10" borderId="13" xfId="64" applyFont="1" applyFill="1" applyBorder="1" applyAlignment="1">
      <alignment vertical="center" wrapText="1"/>
      <protection/>
    </xf>
    <xf numFmtId="0" fontId="71" fillId="4" borderId="0" xfId="0" applyFont="1" applyFill="1" applyAlignment="1">
      <alignment/>
    </xf>
    <xf numFmtId="0" fontId="71" fillId="10" borderId="13" xfId="0" applyFont="1" applyFill="1" applyBorder="1" applyAlignment="1">
      <alignment horizontal="right" vertical="center"/>
    </xf>
    <xf numFmtId="0" fontId="74" fillId="0" borderId="0" xfId="0" applyFont="1" applyAlignment="1">
      <alignment/>
    </xf>
    <xf numFmtId="3" fontId="10" fillId="10" borderId="0" xfId="69" applyNumberFormat="1" applyFont="1" applyFill="1" applyBorder="1" applyAlignment="1">
      <alignment vertical="center"/>
      <protection/>
    </xf>
    <xf numFmtId="0" fontId="10" fillId="35" borderId="0" xfId="0" applyFont="1" applyFill="1" applyBorder="1" applyAlignment="1">
      <alignment horizontal="right" vertical="center" wrapText="1"/>
    </xf>
    <xf numFmtId="0" fontId="10" fillId="34" borderId="0" xfId="0" applyFont="1" applyFill="1" applyBorder="1" applyAlignment="1">
      <alignment horizontal="right" vertical="center" wrapText="1"/>
    </xf>
    <xf numFmtId="3" fontId="10" fillId="4" borderId="10" xfId="69" applyNumberFormat="1" applyFont="1" applyFill="1" applyBorder="1" applyAlignment="1">
      <alignment horizontal="right" vertical="center"/>
      <protection/>
    </xf>
    <xf numFmtId="0" fontId="6" fillId="35" borderId="0" xfId="0" applyFont="1" applyFill="1" applyBorder="1" applyAlignment="1">
      <alignment vertical="center" wrapText="1"/>
    </xf>
    <xf numFmtId="3" fontId="10" fillId="35" borderId="0" xfId="0" applyNumberFormat="1" applyFont="1" applyFill="1" applyBorder="1" applyAlignment="1">
      <alignment horizontal="right" vertical="center" wrapText="1"/>
    </xf>
    <xf numFmtId="0" fontId="8" fillId="35" borderId="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3" fontId="10" fillId="35" borderId="11" xfId="0" applyNumberFormat="1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center"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0" fontId="68" fillId="4" borderId="14" xfId="0" applyFont="1" applyFill="1" applyBorder="1" applyAlignment="1">
      <alignment horizontal="center" vertical="center" wrapText="1"/>
    </xf>
    <xf numFmtId="0" fontId="68" fillId="4" borderId="0" xfId="0" applyFont="1" applyFill="1" applyBorder="1" applyAlignment="1">
      <alignment horizontal="center" vertical="center" wrapText="1"/>
    </xf>
    <xf numFmtId="0" fontId="68" fillId="10" borderId="0" xfId="0" applyFont="1" applyFill="1" applyBorder="1" applyAlignment="1">
      <alignment horizontal="center" vertical="center" wrapText="1"/>
    </xf>
    <xf numFmtId="0" fontId="71" fillId="4" borderId="0" xfId="0" applyFont="1" applyFill="1" applyBorder="1" applyAlignment="1">
      <alignment horizontal="left"/>
    </xf>
    <xf numFmtId="0" fontId="10" fillId="10" borderId="13" xfId="62" applyFont="1" applyFill="1" applyBorder="1" applyAlignment="1">
      <alignment horizontal="center" vertical="center" wrapText="1"/>
      <protection/>
    </xf>
    <xf numFmtId="179" fontId="6" fillId="35" borderId="0" xfId="0" applyNumberFormat="1" applyFont="1" applyFill="1" applyBorder="1" applyAlignment="1">
      <alignment horizontal="center" vertical="center" wrapText="1"/>
    </xf>
    <xf numFmtId="179" fontId="6" fillId="35" borderId="0" xfId="0" applyNumberFormat="1" applyFont="1" applyFill="1" applyBorder="1" applyAlignment="1">
      <alignment vertical="center" wrapText="1"/>
    </xf>
    <xf numFmtId="179" fontId="6" fillId="34" borderId="0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/>
    </xf>
    <xf numFmtId="3" fontId="11" fillId="35" borderId="14" xfId="0" applyNumberFormat="1" applyFont="1" applyFill="1" applyBorder="1" applyAlignment="1">
      <alignment vertical="center" wrapText="1"/>
    </xf>
    <xf numFmtId="0" fontId="69" fillId="4" borderId="0" xfId="0" applyFont="1" applyFill="1" applyBorder="1" applyAlignment="1">
      <alignment/>
    </xf>
    <xf numFmtId="0" fontId="71" fillId="4" borderId="0" xfId="0" applyFont="1" applyFill="1" applyBorder="1" applyAlignment="1">
      <alignment/>
    </xf>
    <xf numFmtId="0" fontId="10" fillId="10" borderId="13" xfId="66" applyFont="1" applyFill="1" applyBorder="1" applyAlignment="1">
      <alignment horizontal="center" vertical="center" wrapText="1"/>
      <protection/>
    </xf>
    <xf numFmtId="0" fontId="10" fillId="10" borderId="13" xfId="69" applyFont="1" applyFill="1" applyBorder="1" applyAlignment="1">
      <alignment horizontal="center" vertical="center" wrapText="1"/>
      <protection/>
    </xf>
    <xf numFmtId="0" fontId="10" fillId="35" borderId="12" xfId="0" applyFont="1" applyFill="1" applyBorder="1" applyAlignment="1">
      <alignment vertical="center" wrapText="1"/>
    </xf>
    <xf numFmtId="3" fontId="10" fillId="10" borderId="13" xfId="69" applyNumberFormat="1" applyFont="1" applyFill="1" applyBorder="1" applyAlignment="1">
      <alignment horizontal="center" vertical="center"/>
      <protection/>
    </xf>
    <xf numFmtId="0" fontId="6" fillId="34" borderId="13" xfId="0" applyFont="1" applyFill="1" applyBorder="1" applyAlignment="1">
      <alignment horizontal="center"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0" fontId="71" fillId="10" borderId="0" xfId="0" applyFont="1" applyFill="1" applyBorder="1" applyAlignment="1">
      <alignment horizontal="center" vertical="center"/>
    </xf>
    <xf numFmtId="0" fontId="71" fillId="10" borderId="1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center" vertical="top" wrapText="1"/>
    </xf>
    <xf numFmtId="0" fontId="71" fillId="4" borderId="0" xfId="58" applyFont="1" applyFill="1" applyBorder="1" applyAlignment="1">
      <alignment horizontal="center"/>
      <protection/>
    </xf>
    <xf numFmtId="0" fontId="69" fillId="10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vertical="center" wrapText="1"/>
    </xf>
    <xf numFmtId="3" fontId="11" fillId="10" borderId="0" xfId="64" applyNumberFormat="1" applyFont="1" applyFill="1" applyBorder="1" applyAlignment="1">
      <alignment horizontal="right" vertical="center" wrapText="1"/>
      <protection/>
    </xf>
    <xf numFmtId="0" fontId="11" fillId="10" borderId="0" xfId="61" applyFont="1" applyFill="1" applyBorder="1" applyAlignment="1">
      <alignment horizontal="right" vertical="center" wrapText="1"/>
      <protection/>
    </xf>
    <xf numFmtId="3" fontId="11" fillId="10" borderId="0" xfId="69" applyNumberFormat="1" applyFont="1" applyFill="1" applyBorder="1" applyAlignment="1">
      <alignment vertical="center"/>
      <protection/>
    </xf>
    <xf numFmtId="3" fontId="4" fillId="10" borderId="0" xfId="69" applyNumberFormat="1" applyFont="1" applyFill="1" applyBorder="1" applyAlignment="1">
      <alignment vertical="center"/>
      <protection/>
    </xf>
    <xf numFmtId="0" fontId="4" fillId="35" borderId="0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 wrapText="1"/>
    </xf>
    <xf numFmtId="3" fontId="4" fillId="3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3" fontId="10" fillId="0" borderId="0" xfId="69" applyNumberFormat="1" applyFont="1" applyFill="1" applyBorder="1" applyAlignment="1">
      <alignment horizontal="center" vertical="center"/>
      <protection/>
    </xf>
    <xf numFmtId="3" fontId="4" fillId="10" borderId="0" xfId="69" applyNumberFormat="1" applyFont="1" applyFill="1" applyBorder="1" applyAlignment="1">
      <alignment horizontal="right" vertical="top"/>
      <protection/>
    </xf>
    <xf numFmtId="3" fontId="4" fillId="4" borderId="10" xfId="69" applyNumberFormat="1" applyFont="1" applyFill="1" applyBorder="1" applyAlignment="1">
      <alignment horizontal="right" vertical="center"/>
      <protection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71" fillId="10" borderId="13" xfId="0" applyFont="1" applyFill="1" applyBorder="1" applyAlignment="1">
      <alignment vertical="top"/>
    </xf>
    <xf numFmtId="0" fontId="71" fillId="10" borderId="13" xfId="0" applyFont="1" applyFill="1" applyBorder="1" applyAlignment="1">
      <alignment vertical="center"/>
    </xf>
    <xf numFmtId="3" fontId="4" fillId="10" borderId="13" xfId="69" applyNumberFormat="1" applyFont="1" applyFill="1" applyBorder="1" applyAlignment="1">
      <alignment vertical="center"/>
      <protection/>
    </xf>
    <xf numFmtId="0" fontId="9" fillId="34" borderId="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vertical="center" wrapText="1"/>
    </xf>
    <xf numFmtId="179" fontId="6" fillId="34" borderId="13" xfId="0" applyNumberFormat="1" applyFont="1" applyFill="1" applyBorder="1" applyAlignment="1">
      <alignment horizontal="right" vertical="center" wrapText="1"/>
    </xf>
    <xf numFmtId="3" fontId="10" fillId="34" borderId="13" xfId="0" applyNumberFormat="1" applyFont="1" applyFill="1" applyBorder="1" applyAlignment="1">
      <alignment horizontal="center" vertical="center" wrapText="1"/>
    </xf>
    <xf numFmtId="0" fontId="71" fillId="4" borderId="0" xfId="0" applyFont="1" applyFill="1" applyBorder="1" applyAlignment="1">
      <alignment horizontal="right"/>
    </xf>
    <xf numFmtId="3" fontId="75" fillId="10" borderId="0" xfId="0" applyNumberFormat="1" applyFont="1" applyFill="1" applyAlignment="1">
      <alignment vertical="center" wrapText="1" readingOrder="2"/>
    </xf>
    <xf numFmtId="3" fontId="11" fillId="4" borderId="10" xfId="64" applyNumberFormat="1" applyFont="1" applyFill="1" applyBorder="1" applyAlignment="1">
      <alignment vertical="center" wrapText="1"/>
      <protection/>
    </xf>
    <xf numFmtId="3" fontId="4" fillId="0" borderId="0" xfId="64" applyNumberFormat="1" applyFont="1" applyFill="1" applyBorder="1" applyAlignment="1">
      <alignment horizontal="right" vertical="center" wrapText="1"/>
      <protection/>
    </xf>
    <xf numFmtId="3" fontId="11" fillId="0" borderId="0" xfId="64" applyNumberFormat="1" applyFont="1" applyFill="1" applyBorder="1" applyAlignment="1">
      <alignment vertical="center" wrapText="1"/>
      <protection/>
    </xf>
    <xf numFmtId="3" fontId="75" fillId="4" borderId="0" xfId="0" applyNumberFormat="1" applyFont="1" applyFill="1" applyAlignment="1">
      <alignment vertical="center" wrapText="1" readingOrder="2"/>
    </xf>
    <xf numFmtId="0" fontId="12" fillId="0" borderId="0" xfId="64" applyFont="1" applyFill="1" applyBorder="1" applyAlignment="1">
      <alignment horizontal="right" vertical="center" wrapText="1"/>
      <protection/>
    </xf>
    <xf numFmtId="3" fontId="12" fillId="0" borderId="0" xfId="64" applyNumberFormat="1" applyFont="1" applyBorder="1" applyAlignment="1">
      <alignment vertical="center" wrapText="1"/>
      <protection/>
    </xf>
    <xf numFmtId="3" fontId="12" fillId="0" borderId="0" xfId="64" applyNumberFormat="1" applyFont="1" applyBorder="1" applyAlignment="1">
      <alignment vertical="center"/>
      <protection/>
    </xf>
    <xf numFmtId="0" fontId="13" fillId="4" borderId="0" xfId="63" applyFont="1" applyFill="1" applyBorder="1" applyAlignment="1">
      <alignment vertical="center" wrapText="1"/>
      <protection/>
    </xf>
    <xf numFmtId="0" fontId="6" fillId="10" borderId="13" xfId="63" applyFont="1" applyFill="1" applyBorder="1" applyAlignment="1">
      <alignment horizontal="right" vertical="center"/>
      <protection/>
    </xf>
    <xf numFmtId="0" fontId="11" fillId="4" borderId="0" xfId="64" applyFont="1" applyFill="1" applyBorder="1" applyAlignment="1">
      <alignment horizontal="right" vertical="center" wrapText="1"/>
      <protection/>
    </xf>
    <xf numFmtId="3" fontId="11" fillId="10" borderId="0" xfId="64" applyNumberFormat="1" applyFont="1" applyFill="1" applyBorder="1" applyAlignment="1">
      <alignment vertical="center" wrapText="1"/>
      <protection/>
    </xf>
    <xf numFmtId="0" fontId="11" fillId="10" borderId="10" xfId="63" applyFont="1" applyFill="1" applyBorder="1" applyAlignment="1">
      <alignment horizontal="right" vertical="center" wrapText="1"/>
      <protection/>
    </xf>
    <xf numFmtId="3" fontId="11" fillId="10" borderId="10" xfId="63" applyNumberFormat="1" applyFont="1" applyFill="1" applyBorder="1" applyAlignment="1">
      <alignment vertical="center" wrapText="1"/>
      <protection/>
    </xf>
    <xf numFmtId="0" fontId="76" fillId="0" borderId="0" xfId="0" applyFont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2" fillId="0" borderId="0" xfId="0" applyFont="1" applyAlignment="1">
      <alignment/>
    </xf>
    <xf numFmtId="0" fontId="62" fillId="0" borderId="14" xfId="0" applyFont="1" applyBorder="1" applyAlignment="1">
      <alignment/>
    </xf>
    <xf numFmtId="0" fontId="71" fillId="4" borderId="0" xfId="58" applyFont="1" applyFill="1" applyBorder="1" applyAlignment="1">
      <alignment horizontal="center"/>
      <protection/>
    </xf>
    <xf numFmtId="0" fontId="71" fillId="10" borderId="0" xfId="0" applyFont="1" applyFill="1" applyAlignment="1">
      <alignment/>
    </xf>
    <xf numFmtId="0" fontId="71" fillId="4" borderId="13" xfId="0" applyFont="1" applyFill="1" applyBorder="1" applyAlignment="1">
      <alignment/>
    </xf>
    <xf numFmtId="3" fontId="11" fillId="4" borderId="10" xfId="64" applyNumberFormat="1" applyFont="1" applyFill="1" applyBorder="1" applyAlignment="1">
      <alignment horizontal="right" vertical="center" wrapText="1"/>
      <protection/>
    </xf>
    <xf numFmtId="0" fontId="6" fillId="34" borderId="13" xfId="0" applyFont="1" applyFill="1" applyBorder="1" applyAlignment="1">
      <alignment vertical="center" wrapText="1"/>
    </xf>
    <xf numFmtId="0" fontId="71" fillId="10" borderId="13" xfId="0" applyFont="1" applyFill="1" applyBorder="1" applyAlignment="1">
      <alignment vertical="center"/>
    </xf>
    <xf numFmtId="3" fontId="11" fillId="4" borderId="11" xfId="63" applyNumberFormat="1" applyFont="1" applyFill="1" applyBorder="1" applyAlignment="1">
      <alignment vertical="center" wrapText="1"/>
      <protection/>
    </xf>
    <xf numFmtId="3" fontId="11" fillId="4" borderId="11" xfId="63" applyNumberFormat="1" applyFont="1" applyFill="1" applyBorder="1" applyAlignment="1">
      <alignment horizontal="right" vertical="center" wrapText="1"/>
      <protection/>
    </xf>
    <xf numFmtId="3" fontId="11" fillId="10" borderId="11" xfId="63" applyNumberFormat="1" applyFont="1" applyFill="1" applyBorder="1" applyAlignment="1">
      <alignment horizontal="right" vertical="center" wrapText="1"/>
      <protection/>
    </xf>
    <xf numFmtId="3" fontId="11" fillId="10" borderId="11" xfId="63" applyNumberFormat="1" applyFont="1" applyFill="1" applyBorder="1" applyAlignment="1">
      <alignment vertical="center" wrapText="1"/>
      <protection/>
    </xf>
    <xf numFmtId="3" fontId="4" fillId="4" borderId="0" xfId="63" applyNumberFormat="1" applyFont="1" applyFill="1" applyBorder="1" applyAlignment="1">
      <alignment horizontal="right" vertical="center" wrapText="1"/>
      <protection/>
    </xf>
    <xf numFmtId="3" fontId="4" fillId="10" borderId="0" xfId="63" applyNumberFormat="1" applyFont="1" applyFill="1" applyBorder="1" applyAlignment="1">
      <alignment horizontal="right" vertical="center" wrapText="1"/>
      <protection/>
    </xf>
    <xf numFmtId="3" fontId="10" fillId="10" borderId="11" xfId="63" applyNumberFormat="1" applyFont="1" applyFill="1" applyBorder="1" applyAlignment="1">
      <alignment horizontal="right" vertical="center" wrapText="1"/>
      <protection/>
    </xf>
    <xf numFmtId="3" fontId="10" fillId="4" borderId="11" xfId="63" applyNumberFormat="1" applyFont="1" applyFill="1" applyBorder="1" applyAlignment="1">
      <alignment horizontal="right" vertical="center" wrapText="1"/>
      <protection/>
    </xf>
    <xf numFmtId="3" fontId="10" fillId="35" borderId="0" xfId="42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179" fontId="6" fillId="34" borderId="13" xfId="0" applyNumberFormat="1" applyFont="1" applyFill="1" applyBorder="1" applyAlignment="1">
      <alignment horizontal="right" vertical="center" wrapText="1"/>
    </xf>
    <xf numFmtId="3" fontId="4" fillId="34" borderId="0" xfId="0" applyNumberFormat="1" applyFont="1" applyFill="1" applyBorder="1" applyAlignment="1">
      <alignment horizontal="right" vertical="center" wrapText="1"/>
    </xf>
    <xf numFmtId="3" fontId="11" fillId="34" borderId="0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right"/>
    </xf>
    <xf numFmtId="3" fontId="11" fillId="35" borderId="0" xfId="0" applyNumberFormat="1" applyFont="1" applyFill="1" applyBorder="1" applyAlignment="1">
      <alignment horizontal="center" vertical="center" wrapText="1"/>
    </xf>
    <xf numFmtId="3" fontId="11" fillId="34" borderId="0" xfId="0" applyNumberFormat="1" applyFont="1" applyFill="1" applyBorder="1" applyAlignment="1">
      <alignment horizontal="center" vertical="center" wrapText="1"/>
    </xf>
    <xf numFmtId="179" fontId="4" fillId="35" borderId="10" xfId="0" applyNumberFormat="1" applyFont="1" applyFill="1" applyBorder="1" applyAlignment="1">
      <alignment horizontal="right" vertical="center" wrapText="1"/>
    </xf>
    <xf numFmtId="3" fontId="11" fillId="4" borderId="14" xfId="65" applyNumberFormat="1" applyFont="1" applyFill="1" applyBorder="1" applyAlignment="1">
      <alignment vertical="center"/>
      <protection/>
    </xf>
    <xf numFmtId="3" fontId="11" fillId="4" borderId="10" xfId="65" applyNumberFormat="1" applyFont="1" applyFill="1" applyBorder="1" applyAlignment="1">
      <alignment vertical="center"/>
      <protection/>
    </xf>
    <xf numFmtId="3" fontId="11" fillId="10" borderId="15" xfId="65" applyNumberFormat="1" applyFont="1" applyFill="1" applyBorder="1" applyAlignment="1">
      <alignment vertical="center"/>
      <protection/>
    </xf>
    <xf numFmtId="3" fontId="65" fillId="10" borderId="0" xfId="0" applyNumberFormat="1" applyFont="1" applyFill="1" applyBorder="1" applyAlignment="1">
      <alignment vertical="center"/>
    </xf>
    <xf numFmtId="3" fontId="65" fillId="10" borderId="0" xfId="0" applyNumberFormat="1" applyFont="1" applyFill="1" applyAlignment="1">
      <alignment/>
    </xf>
    <xf numFmtId="3" fontId="65" fillId="4" borderId="0" xfId="0" applyNumberFormat="1" applyFont="1" applyFill="1" applyAlignment="1">
      <alignment/>
    </xf>
    <xf numFmtId="3" fontId="65" fillId="0" borderId="11" xfId="0" applyNumberFormat="1" applyFont="1" applyBorder="1" applyAlignment="1">
      <alignment/>
    </xf>
    <xf numFmtId="0" fontId="68" fillId="0" borderId="0" xfId="0" applyFont="1" applyAlignment="1">
      <alignment/>
    </xf>
    <xf numFmtId="3" fontId="4" fillId="10" borderId="11" xfId="63" applyNumberFormat="1" applyFont="1" applyFill="1" applyBorder="1" applyAlignment="1">
      <alignment horizontal="right" vertical="center"/>
      <protection/>
    </xf>
    <xf numFmtId="3" fontId="4" fillId="4" borderId="0" xfId="63" applyNumberFormat="1" applyFont="1" applyFill="1" applyBorder="1" applyAlignment="1">
      <alignment horizontal="right" vertical="center"/>
      <protection/>
    </xf>
    <xf numFmtId="3" fontId="4" fillId="10" borderId="0" xfId="63" applyNumberFormat="1" applyFont="1" applyFill="1" applyBorder="1" applyAlignment="1">
      <alignment horizontal="right" vertical="center"/>
      <protection/>
    </xf>
    <xf numFmtId="0" fontId="6" fillId="34" borderId="13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10" fillId="34" borderId="0" xfId="0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3" fontId="11" fillId="34" borderId="0" xfId="0" applyNumberFormat="1" applyFont="1" applyFill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 vertical="center" wrapText="1"/>
    </xf>
    <xf numFmtId="0" fontId="75" fillId="10" borderId="0" xfId="0" applyFont="1" applyFill="1" applyAlignment="1">
      <alignment vertical="center" wrapText="1" readingOrder="2"/>
    </xf>
    <xf numFmtId="3" fontId="75" fillId="4" borderId="0" xfId="0" applyNumberFormat="1" applyFont="1" applyFill="1" applyAlignment="1">
      <alignment horizontal="right" vertical="center" wrapText="1" readingOrder="2"/>
    </xf>
    <xf numFmtId="0" fontId="11" fillId="35" borderId="0" xfId="0" applyFont="1" applyFill="1" applyBorder="1" applyAlignment="1">
      <alignment horizontal="right" vertical="center" wrapText="1"/>
    </xf>
    <xf numFmtId="3" fontId="11" fillId="4" borderId="10" xfId="69" applyNumberFormat="1" applyFont="1" applyFill="1" applyBorder="1" applyAlignment="1">
      <alignment horizontal="center" vertical="center"/>
      <protection/>
    </xf>
    <xf numFmtId="0" fontId="6" fillId="34" borderId="13" xfId="0" applyFont="1" applyFill="1" applyBorder="1" applyAlignment="1">
      <alignment vertical="center" wrapText="1"/>
    </xf>
    <xf numFmtId="3" fontId="11" fillId="35" borderId="11" xfId="0" applyNumberFormat="1" applyFont="1" applyFill="1" applyBorder="1" applyAlignment="1">
      <alignment horizontal="left" vertical="center" wrapText="1"/>
    </xf>
    <xf numFmtId="3" fontId="11" fillId="35" borderId="10" xfId="0" applyNumberFormat="1" applyFont="1" applyFill="1" applyBorder="1" applyAlignment="1">
      <alignment horizontal="left" vertical="center" wrapText="1"/>
    </xf>
    <xf numFmtId="0" fontId="64" fillId="0" borderId="0" xfId="0" applyFont="1" applyAlignment="1">
      <alignment/>
    </xf>
    <xf numFmtId="0" fontId="11" fillId="35" borderId="10" xfId="0" applyFont="1" applyFill="1" applyBorder="1" applyAlignment="1">
      <alignment vertical="center" wrapText="1"/>
    </xf>
    <xf numFmtId="3" fontId="77" fillId="0" borderId="0" xfId="0" applyNumberFormat="1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3" fontId="10" fillId="34" borderId="13" xfId="0" applyNumberFormat="1" applyFont="1" applyFill="1" applyBorder="1" applyAlignment="1">
      <alignment horizontal="right" vertical="center" wrapText="1"/>
    </xf>
    <xf numFmtId="0" fontId="67" fillId="4" borderId="0" xfId="0" applyFont="1" applyFill="1" applyBorder="1" applyAlignment="1">
      <alignment horizontal="right"/>
    </xf>
    <xf numFmtId="0" fontId="79" fillId="4" borderId="0" xfId="0" applyFont="1" applyFill="1" applyAlignment="1">
      <alignment/>
    </xf>
    <xf numFmtId="0" fontId="15" fillId="10" borderId="13" xfId="64" applyFont="1" applyFill="1" applyBorder="1" applyAlignment="1">
      <alignment vertical="center" wrapText="1"/>
      <protection/>
    </xf>
    <xf numFmtId="0" fontId="67" fillId="0" borderId="16" xfId="0" applyFont="1" applyBorder="1" applyAlignment="1">
      <alignment/>
    </xf>
    <xf numFmtId="0" fontId="67" fillId="0" borderId="16" xfId="0" applyFont="1" applyFill="1" applyBorder="1" applyAlignment="1">
      <alignment/>
    </xf>
    <xf numFmtId="3" fontId="75" fillId="10" borderId="0" xfId="0" applyNumberFormat="1" applyFont="1" applyFill="1" applyAlignment="1">
      <alignment horizontal="right" vertical="center" wrapText="1" readingOrder="2"/>
    </xf>
    <xf numFmtId="181" fontId="0" fillId="0" borderId="0" xfId="42" applyNumberFormat="1" applyFont="1" applyAlignment="1">
      <alignment/>
    </xf>
    <xf numFmtId="181" fontId="0" fillId="0" borderId="0" xfId="42" applyNumberFormat="1" applyFont="1" applyAlignment="1">
      <alignment/>
    </xf>
    <xf numFmtId="3" fontId="11" fillId="4" borderId="0" xfId="63" applyNumberFormat="1" applyFont="1" applyFill="1" applyBorder="1" applyAlignment="1">
      <alignment horizontal="right" vertical="center" wrapText="1"/>
      <protection/>
    </xf>
    <xf numFmtId="3" fontId="11" fillId="10" borderId="0" xfId="63" applyNumberFormat="1" applyFont="1" applyFill="1" applyBorder="1" applyAlignment="1">
      <alignment horizontal="right" vertical="center" wrapText="1"/>
      <protection/>
    </xf>
    <xf numFmtId="3" fontId="11" fillId="34" borderId="0" xfId="0" applyNumberFormat="1" applyFont="1" applyFill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 vertical="center" wrapText="1"/>
    </xf>
    <xf numFmtId="3" fontId="11" fillId="10" borderId="17" xfId="70" applyNumberFormat="1" applyFont="1" applyFill="1" applyBorder="1" applyAlignment="1">
      <alignment vertical="center"/>
      <protection/>
    </xf>
    <xf numFmtId="3" fontId="11" fillId="4" borderId="0" xfId="64" applyNumberFormat="1" applyFont="1" applyFill="1" applyBorder="1" applyAlignment="1">
      <alignment horizontal="right" vertical="center" wrapText="1"/>
      <protection/>
    </xf>
    <xf numFmtId="0" fontId="75" fillId="10" borderId="0" xfId="0" applyFont="1" applyFill="1" applyAlignment="1">
      <alignment horizontal="right" vertical="center" wrapText="1" readingOrder="2"/>
    </xf>
    <xf numFmtId="0" fontId="11" fillId="4" borderId="10" xfId="64" applyFont="1" applyFill="1" applyBorder="1" applyAlignment="1">
      <alignment horizontal="right" vertical="center" wrapText="1"/>
      <protection/>
    </xf>
    <xf numFmtId="0" fontId="68" fillId="10" borderId="0" xfId="0" applyFont="1" applyFill="1" applyAlignment="1">
      <alignment/>
    </xf>
    <xf numFmtId="0" fontId="68" fillId="4" borderId="0" xfId="0" applyFont="1" applyFill="1" applyAlignment="1">
      <alignment/>
    </xf>
    <xf numFmtId="0" fontId="68" fillId="0" borderId="11" xfId="0" applyFont="1" applyBorder="1" applyAlignment="1">
      <alignment/>
    </xf>
    <xf numFmtId="3" fontId="11" fillId="4" borderId="0" xfId="64" applyNumberFormat="1" applyFont="1" applyFill="1" applyBorder="1" applyAlignment="1">
      <alignment vertical="center"/>
      <protection/>
    </xf>
    <xf numFmtId="3" fontId="11" fillId="10" borderId="0" xfId="64" applyNumberFormat="1" applyFont="1" applyFill="1" applyBorder="1" applyAlignment="1">
      <alignment vertical="center"/>
      <protection/>
    </xf>
    <xf numFmtId="3" fontId="11" fillId="4" borderId="10" xfId="64" applyNumberFormat="1" applyFont="1" applyFill="1" applyBorder="1" applyAlignment="1">
      <alignment vertical="center"/>
      <protection/>
    </xf>
    <xf numFmtId="0" fontId="11" fillId="34" borderId="0" xfId="0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right" vertical="center"/>
    </xf>
    <xf numFmtId="3" fontId="78" fillId="0" borderId="0" xfId="0" applyNumberFormat="1" applyFont="1" applyAlignment="1">
      <alignment/>
    </xf>
    <xf numFmtId="0" fontId="5" fillId="10" borderId="0" xfId="64" applyFont="1" applyFill="1" applyBorder="1" applyAlignment="1">
      <alignment horizontal="center" vertical="center"/>
      <protection/>
    </xf>
    <xf numFmtId="0" fontId="62" fillId="0" borderId="0" xfId="0" applyFont="1" applyAlignment="1">
      <alignment horizontal="right"/>
    </xf>
    <xf numFmtId="3" fontId="11" fillId="0" borderId="0" xfId="63" applyNumberFormat="1" applyFont="1" applyFill="1" applyBorder="1" applyAlignment="1">
      <alignment vertical="center" wrapText="1"/>
      <protection/>
    </xf>
    <xf numFmtId="0" fontId="10" fillId="10" borderId="0" xfId="62" applyFont="1" applyFill="1" applyBorder="1" applyAlignment="1">
      <alignment horizontal="right" vertical="center" wrapText="1"/>
      <protection/>
    </xf>
    <xf numFmtId="0" fontId="14" fillId="35" borderId="0" xfId="0" applyFont="1" applyFill="1" applyBorder="1" applyAlignment="1">
      <alignment horizontal="right" vertical="center" wrapText="1"/>
    </xf>
    <xf numFmtId="3" fontId="11" fillId="4" borderId="14" xfId="63" applyNumberFormat="1" applyFont="1" applyFill="1" applyBorder="1" applyAlignment="1">
      <alignment horizontal="right" vertical="center" wrapText="1"/>
      <protection/>
    </xf>
    <xf numFmtId="3" fontId="11" fillId="10" borderId="0" xfId="63" applyNumberFormat="1" applyFont="1" applyFill="1" applyBorder="1" applyAlignment="1">
      <alignment horizontal="right" vertical="center" wrapText="1"/>
      <protection/>
    </xf>
    <xf numFmtId="0" fontId="69" fillId="10" borderId="0" xfId="0" applyFont="1" applyFill="1" applyAlignment="1">
      <alignment horizontal="center" vertical="center"/>
    </xf>
    <xf numFmtId="0" fontId="69" fillId="10" borderId="0" xfId="0" applyFont="1" applyFill="1" applyBorder="1" applyAlignment="1">
      <alignment horizontal="center" vertical="center"/>
    </xf>
    <xf numFmtId="3" fontId="11" fillId="4" borderId="0" xfId="63" applyNumberFormat="1" applyFont="1" applyFill="1" applyBorder="1" applyAlignment="1">
      <alignment horizontal="right" vertical="center" wrapText="1"/>
      <protection/>
    </xf>
    <xf numFmtId="0" fontId="80" fillId="10" borderId="0" xfId="0" applyFont="1" applyFill="1" applyAlignment="1">
      <alignment vertical="center"/>
    </xf>
    <xf numFmtId="0" fontId="62" fillId="0" borderId="0" xfId="0" applyFont="1" applyAlignment="1">
      <alignment horizontal="center"/>
    </xf>
    <xf numFmtId="3" fontId="11" fillId="10" borderId="11" xfId="63" applyNumberFormat="1" applyFont="1" applyFill="1" applyBorder="1" applyAlignment="1">
      <alignment horizontal="right" vertical="center"/>
      <protection/>
    </xf>
    <xf numFmtId="0" fontId="67" fillId="10" borderId="0" xfId="0" applyFont="1" applyFill="1" applyAlignment="1">
      <alignment horizontal="center"/>
    </xf>
    <xf numFmtId="0" fontId="71" fillId="10" borderId="0" xfId="0" applyFont="1" applyFill="1" applyAlignment="1">
      <alignment horizontal="center" vertical="center"/>
    </xf>
    <xf numFmtId="0" fontId="71" fillId="10" borderId="13" xfId="0" applyFont="1" applyFill="1" applyBorder="1" applyAlignment="1">
      <alignment horizontal="center" vertical="center"/>
    </xf>
    <xf numFmtId="0" fontId="67" fillId="10" borderId="0" xfId="0" applyFont="1" applyFill="1" applyBorder="1" applyAlignment="1">
      <alignment horizontal="center"/>
    </xf>
    <xf numFmtId="0" fontId="71" fillId="4" borderId="0" xfId="0" applyFont="1" applyFill="1" applyBorder="1" applyAlignment="1">
      <alignment horizontal="left"/>
    </xf>
    <xf numFmtId="0" fontId="71" fillId="4" borderId="0" xfId="0" applyFont="1" applyFill="1" applyBorder="1" applyAlignment="1">
      <alignment horizontal="right"/>
    </xf>
    <xf numFmtId="0" fontId="10" fillId="10" borderId="0" xfId="62" applyFont="1" applyFill="1" applyBorder="1" applyAlignment="1">
      <alignment horizontal="center" vertical="center" wrapText="1"/>
      <protection/>
    </xf>
    <xf numFmtId="0" fontId="10" fillId="10" borderId="13" xfId="62" applyFont="1" applyFill="1" applyBorder="1" applyAlignment="1">
      <alignment horizontal="center" vertical="center" wrapText="1"/>
      <protection/>
    </xf>
    <xf numFmtId="0" fontId="71" fillId="10" borderId="0" xfId="0" applyFont="1" applyFill="1" applyBorder="1" applyAlignment="1">
      <alignment horizontal="right"/>
    </xf>
    <xf numFmtId="0" fontId="71" fillId="4" borderId="0" xfId="0" applyFont="1" applyFill="1" applyBorder="1" applyAlignment="1">
      <alignment horizontal="center" wrapText="1"/>
    </xf>
    <xf numFmtId="0" fontId="5" fillId="10" borderId="0" xfId="64" applyFont="1" applyFill="1" applyBorder="1" applyAlignment="1">
      <alignment horizontal="center" vertical="center"/>
      <protection/>
    </xf>
    <xf numFmtId="0" fontId="6" fillId="10" borderId="0" xfId="64" applyFont="1" applyFill="1" applyBorder="1" applyAlignment="1">
      <alignment horizontal="right" vertical="center"/>
      <protection/>
    </xf>
    <xf numFmtId="0" fontId="6" fillId="10" borderId="13" xfId="64" applyFont="1" applyFill="1" applyBorder="1" applyAlignment="1">
      <alignment horizontal="right" vertical="center"/>
      <protection/>
    </xf>
    <xf numFmtId="0" fontId="10" fillId="10" borderId="0" xfId="64" applyFont="1" applyFill="1" applyBorder="1" applyAlignment="1">
      <alignment horizontal="right" vertical="center" wrapText="1"/>
      <protection/>
    </xf>
    <xf numFmtId="0" fontId="71" fillId="4" borderId="0" xfId="0" applyFont="1" applyFill="1" applyBorder="1" applyAlignment="1">
      <alignment horizontal="center"/>
    </xf>
    <xf numFmtId="0" fontId="10" fillId="10" borderId="0" xfId="63" applyFont="1" applyFill="1" applyBorder="1" applyAlignment="1">
      <alignment horizontal="right" vertical="center" wrapText="1"/>
      <protection/>
    </xf>
    <xf numFmtId="0" fontId="6" fillId="10" borderId="0" xfId="63" applyFont="1" applyFill="1" applyBorder="1" applyAlignment="1">
      <alignment horizontal="right" vertical="center"/>
      <protection/>
    </xf>
    <xf numFmtId="0" fontId="5" fillId="10" borderId="0" xfId="63" applyFont="1" applyFill="1" applyBorder="1" applyAlignment="1">
      <alignment horizontal="center" vertical="center"/>
      <protection/>
    </xf>
    <xf numFmtId="0" fontId="6" fillId="4" borderId="0" xfId="63" applyFont="1" applyFill="1" applyBorder="1" applyAlignment="1">
      <alignment horizontal="right" vertical="center"/>
      <protection/>
    </xf>
    <xf numFmtId="0" fontId="71" fillId="4" borderId="0" xfId="0" applyFont="1" applyFill="1" applyBorder="1" applyAlignment="1">
      <alignment horizontal="left" wrapText="1"/>
    </xf>
    <xf numFmtId="0" fontId="6" fillId="10" borderId="0" xfId="63" applyFont="1" applyFill="1" applyBorder="1" applyAlignment="1">
      <alignment horizontal="center" vertical="center"/>
      <protection/>
    </xf>
    <xf numFmtId="0" fontId="6" fillId="10" borderId="13" xfId="63" applyFont="1" applyFill="1" applyBorder="1" applyAlignment="1">
      <alignment horizontal="center" vertical="center"/>
      <protection/>
    </xf>
    <xf numFmtId="0" fontId="15" fillId="10" borderId="0" xfId="64" applyFont="1" applyFill="1" applyBorder="1" applyAlignment="1">
      <alignment horizontal="right" vertical="center" wrapText="1"/>
      <protection/>
    </xf>
    <xf numFmtId="0" fontId="16" fillId="10" borderId="0" xfId="64" applyFont="1" applyFill="1" applyBorder="1" applyAlignment="1">
      <alignment horizontal="center" vertical="center"/>
      <protection/>
    </xf>
    <xf numFmtId="0" fontId="67" fillId="4" borderId="0" xfId="0" applyFont="1" applyFill="1" applyBorder="1" applyAlignment="1">
      <alignment horizontal="center" wrapText="1"/>
    </xf>
    <xf numFmtId="0" fontId="5" fillId="10" borderId="0" xfId="64" applyFont="1" applyFill="1" applyBorder="1" applyAlignment="1">
      <alignment horizontal="center" vertical="center" wrapText="1"/>
      <protection/>
    </xf>
    <xf numFmtId="0" fontId="5" fillId="10" borderId="13" xfId="64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right" vertical="center" wrapText="1"/>
      <protection/>
    </xf>
    <xf numFmtId="3" fontId="11" fillId="34" borderId="0" xfId="0" applyNumberFormat="1" applyFont="1" applyFill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 vertical="center" wrapText="1"/>
    </xf>
    <xf numFmtId="3" fontId="11" fillId="4" borderId="10" xfId="69" applyNumberFormat="1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center" vertical="center" wrapText="1"/>
    </xf>
    <xf numFmtId="3" fontId="4" fillId="10" borderId="0" xfId="69" applyNumberFormat="1" applyFont="1" applyFill="1" applyBorder="1" applyAlignment="1">
      <alignment horizontal="center" vertical="center"/>
      <protection/>
    </xf>
    <xf numFmtId="3" fontId="4" fillId="10" borderId="13" xfId="69" applyNumberFormat="1" applyFont="1" applyFill="1" applyBorder="1" applyAlignment="1">
      <alignment horizontal="center" vertical="center"/>
      <protection/>
    </xf>
    <xf numFmtId="0" fontId="62" fillId="0" borderId="14" xfId="0" applyFont="1" applyBorder="1" applyAlignment="1">
      <alignment horizontal="center"/>
    </xf>
    <xf numFmtId="3" fontId="10" fillId="10" borderId="0" xfId="69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3" fontId="10" fillId="10" borderId="0" xfId="69" applyNumberFormat="1" applyFont="1" applyFill="1" applyBorder="1" applyAlignment="1">
      <alignment horizontal="center" vertical="top"/>
      <protection/>
    </xf>
    <xf numFmtId="3" fontId="10" fillId="10" borderId="13" xfId="69" applyNumberFormat="1" applyFont="1" applyFill="1" applyBorder="1" applyAlignment="1">
      <alignment horizontal="center" vertical="top"/>
      <protection/>
    </xf>
    <xf numFmtId="3" fontId="10" fillId="10" borderId="13" xfId="69" applyNumberFormat="1" applyFont="1" applyFill="1" applyBorder="1" applyAlignment="1">
      <alignment horizontal="center" vertical="center"/>
      <protection/>
    </xf>
    <xf numFmtId="3" fontId="11" fillId="35" borderId="14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9" fillId="33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horizontal="right" vertical="center" wrapText="1"/>
    </xf>
    <xf numFmtId="0" fontId="9" fillId="33" borderId="14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3" fontId="10" fillId="34" borderId="13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vertical="top"/>
    </xf>
    <xf numFmtId="0" fontId="9" fillId="33" borderId="14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right" vertical="center" wrapText="1"/>
    </xf>
    <xf numFmtId="3" fontId="11" fillId="34" borderId="18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179" fontId="6" fillId="34" borderId="0" xfId="0" applyNumberFormat="1" applyFont="1" applyFill="1" applyBorder="1" applyAlignment="1">
      <alignment horizontal="right" vertical="center" wrapText="1"/>
    </xf>
    <xf numFmtId="179" fontId="5" fillId="34" borderId="0" xfId="0" applyNumberFormat="1" applyFont="1" applyFill="1" applyBorder="1" applyAlignment="1">
      <alignment horizontal="center" vertical="center" wrapText="1"/>
    </xf>
    <xf numFmtId="179" fontId="6" fillId="35" borderId="0" xfId="0" applyNumberFormat="1" applyFont="1" applyFill="1" applyBorder="1" applyAlignment="1">
      <alignment horizontal="center" vertical="center" wrapText="1"/>
    </xf>
    <xf numFmtId="179" fontId="6" fillId="35" borderId="0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horizontal="right"/>
    </xf>
    <xf numFmtId="179" fontId="6" fillId="35" borderId="0" xfId="0" applyNumberFormat="1" applyFont="1" applyFill="1" applyBorder="1" applyAlignment="1">
      <alignment horizontal="right" vertical="center" wrapText="1"/>
    </xf>
    <xf numFmtId="179" fontId="6" fillId="34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6" fillId="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right" vertical="top" wrapText="1"/>
    </xf>
    <xf numFmtId="0" fontId="71" fillId="10" borderId="13" xfId="0" applyFont="1" applyFill="1" applyBorder="1" applyAlignment="1">
      <alignment vertical="center"/>
    </xf>
    <xf numFmtId="0" fontId="5" fillId="10" borderId="0" xfId="0" applyFont="1" applyFill="1" applyBorder="1" applyAlignment="1">
      <alignment horizontal="center" vertical="center" wrapText="1"/>
    </xf>
    <xf numFmtId="0" fontId="69" fillId="4" borderId="0" xfId="0" applyFont="1" applyFill="1" applyBorder="1" applyAlignment="1">
      <alignment horizontal="right"/>
    </xf>
    <xf numFmtId="0" fontId="71" fillId="10" borderId="0" xfId="0" applyFont="1" applyFill="1" applyBorder="1" applyAlignment="1">
      <alignment horizontal="right" vertical="center"/>
    </xf>
    <xf numFmtId="0" fontId="71" fillId="10" borderId="13" xfId="0" applyFont="1" applyFill="1" applyBorder="1" applyAlignment="1">
      <alignment horizontal="right" vertical="center"/>
    </xf>
    <xf numFmtId="0" fontId="69" fillId="4" borderId="0" xfId="0" applyFont="1" applyFill="1" applyBorder="1" applyAlignment="1">
      <alignment horizontal="left"/>
    </xf>
    <xf numFmtId="0" fontId="71" fillId="10" borderId="0" xfId="0" applyFont="1" applyFill="1" applyBorder="1" applyAlignment="1">
      <alignment horizontal="center" vertical="center" wrapText="1"/>
    </xf>
    <xf numFmtId="0" fontId="62" fillId="10" borderId="0" xfId="0" applyFont="1" applyFill="1" applyBorder="1" applyAlignment="1">
      <alignment horizontal="center" vertical="center" wrapText="1"/>
    </xf>
    <xf numFmtId="0" fontId="62" fillId="10" borderId="18" xfId="0" applyFont="1" applyFill="1" applyBorder="1" applyAlignment="1">
      <alignment horizontal="center" vertical="center" wrapText="1"/>
    </xf>
    <xf numFmtId="0" fontId="62" fillId="4" borderId="0" xfId="0" applyFont="1" applyFill="1" applyBorder="1" applyAlignment="1">
      <alignment horizontal="center" vertical="center" wrapText="1"/>
    </xf>
    <xf numFmtId="0" fontId="71" fillId="10" borderId="0" xfId="0" applyFont="1" applyFill="1" applyBorder="1" applyAlignment="1">
      <alignment horizontal="center" vertical="center"/>
    </xf>
    <xf numFmtId="0" fontId="71" fillId="4" borderId="14" xfId="0" applyFont="1" applyFill="1" applyBorder="1" applyAlignment="1">
      <alignment horizontal="center" vertical="center" wrapText="1"/>
    </xf>
    <xf numFmtId="0" fontId="71" fillId="4" borderId="0" xfId="0" applyFont="1" applyFill="1" applyBorder="1" applyAlignment="1">
      <alignment horizontal="center" vertical="center" wrapText="1"/>
    </xf>
    <xf numFmtId="3" fontId="10" fillId="4" borderId="19" xfId="65" applyNumberFormat="1" applyFont="1" applyFill="1" applyBorder="1" applyAlignment="1">
      <alignment horizontal="center" vertical="center"/>
      <protection/>
    </xf>
    <xf numFmtId="3" fontId="10" fillId="4" borderId="20" xfId="65" applyNumberFormat="1" applyFont="1" applyFill="1" applyBorder="1" applyAlignment="1">
      <alignment horizontal="center" vertical="center"/>
      <protection/>
    </xf>
    <xf numFmtId="3" fontId="11" fillId="10" borderId="15" xfId="65" applyNumberFormat="1" applyFont="1" applyFill="1" applyBorder="1" applyAlignment="1">
      <alignment horizontal="center" vertical="center"/>
      <protection/>
    </xf>
    <xf numFmtId="0" fontId="71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right"/>
    </xf>
    <xf numFmtId="0" fontId="71" fillId="0" borderId="16" xfId="0" applyFont="1" applyBorder="1" applyAlignment="1">
      <alignment horizontal="right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Sheet1" xfId="61"/>
    <cellStyle name="Normal_Sheet5" xfId="62"/>
    <cellStyle name="Normal_انشاء وزارة" xfId="63"/>
    <cellStyle name="Normal_بناء" xfId="64"/>
    <cellStyle name="Normal_جدول 14" xfId="65"/>
    <cellStyle name="Normal_جدول 16" xfId="66"/>
    <cellStyle name="Normal_جدول رقم 11" xfId="67"/>
    <cellStyle name="Normal_جدول رقم 16" xfId="68"/>
    <cellStyle name="Normal_جدول رقم 8" xfId="69"/>
    <cellStyle name="Normal_جدول رقم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rightToLeft="1" workbookViewId="0" topLeftCell="A1">
      <selection activeCell="B24" sqref="B24:J24"/>
    </sheetView>
  </sheetViews>
  <sheetFormatPr defaultColWidth="9.140625" defaultRowHeight="15"/>
  <cols>
    <col min="1" max="1" width="14.00390625" style="0" customWidth="1"/>
    <col min="2" max="2" width="13.421875" style="0" customWidth="1"/>
    <col min="3" max="3" width="6.28125" style="0" customWidth="1"/>
    <col min="4" max="4" width="15.140625" style="0" customWidth="1"/>
    <col min="5" max="5" width="7.00390625" style="0" customWidth="1"/>
    <col min="6" max="6" width="13.00390625" style="0" customWidth="1"/>
    <col min="7" max="7" width="6.140625" style="0" customWidth="1"/>
    <col min="8" max="8" width="12.8515625" style="0" customWidth="1"/>
    <col min="9" max="9" width="7.7109375" style="0" customWidth="1"/>
    <col min="10" max="10" width="15.7109375" style="0" customWidth="1"/>
    <col min="13" max="13" width="8.8515625" style="0" customWidth="1"/>
  </cols>
  <sheetData>
    <row r="1" spans="2:15" ht="24.75" customHeight="1">
      <c r="B1" s="288" t="s">
        <v>430</v>
      </c>
      <c r="C1" s="288"/>
      <c r="D1" s="288"/>
      <c r="E1" s="288"/>
      <c r="F1" s="288"/>
      <c r="G1" s="288"/>
      <c r="H1" s="288"/>
      <c r="I1" s="288"/>
      <c r="J1" s="288"/>
      <c r="N1" s="236"/>
      <c r="O1" s="237"/>
    </row>
    <row r="2" spans="2:10" ht="12" customHeight="1">
      <c r="B2" s="95" t="s">
        <v>260</v>
      </c>
      <c r="C2" s="96"/>
      <c r="D2" s="96"/>
      <c r="E2" s="96"/>
      <c r="F2" s="96"/>
      <c r="G2" s="289"/>
      <c r="H2" s="289"/>
      <c r="I2" s="289" t="s">
        <v>110</v>
      </c>
      <c r="J2" s="289"/>
    </row>
    <row r="3" spans="2:16" ht="12.75" customHeight="1">
      <c r="B3" s="97"/>
      <c r="C3" s="199" t="s">
        <v>1</v>
      </c>
      <c r="D3" s="199"/>
      <c r="E3" s="199" t="s">
        <v>2</v>
      </c>
      <c r="F3" s="199"/>
      <c r="G3" s="199" t="s">
        <v>99</v>
      </c>
      <c r="H3" s="199"/>
      <c r="I3" s="199" t="s">
        <v>3</v>
      </c>
      <c r="J3" s="199"/>
      <c r="P3" s="35"/>
    </row>
    <row r="4" spans="2:10" ht="18" customHeight="1" thickBot="1">
      <c r="B4" s="98" t="s">
        <v>0</v>
      </c>
      <c r="C4" s="99" t="s">
        <v>4</v>
      </c>
      <c r="D4" s="99" t="s">
        <v>5</v>
      </c>
      <c r="E4" s="99" t="s">
        <v>4</v>
      </c>
      <c r="F4" s="99" t="s">
        <v>5</v>
      </c>
      <c r="G4" s="99" t="s">
        <v>4</v>
      </c>
      <c r="H4" s="99" t="s">
        <v>5</v>
      </c>
      <c r="I4" s="99" t="s">
        <v>4</v>
      </c>
      <c r="J4" s="99" t="s">
        <v>5</v>
      </c>
    </row>
    <row r="5" spans="2:11" s="38" customFormat="1" ht="24.75" customHeight="1" thickTop="1">
      <c r="B5" s="263" t="s">
        <v>101</v>
      </c>
      <c r="C5" s="63">
        <v>20</v>
      </c>
      <c r="D5" s="63">
        <v>12872230</v>
      </c>
      <c r="E5" s="63">
        <v>10</v>
      </c>
      <c r="F5" s="63">
        <v>7631705</v>
      </c>
      <c r="G5" s="63">
        <v>0</v>
      </c>
      <c r="H5" s="63">
        <v>0</v>
      </c>
      <c r="I5" s="63">
        <f>C5+E5+G5</f>
        <v>30</v>
      </c>
      <c r="J5" s="63">
        <f>D5+F5+H5</f>
        <v>20503935</v>
      </c>
      <c r="K5" s="37"/>
    </row>
    <row r="6" spans="2:10" s="38" customFormat="1" ht="24.75" customHeight="1">
      <c r="B6" s="264" t="s">
        <v>102</v>
      </c>
      <c r="C6" s="64">
        <v>0</v>
      </c>
      <c r="D6" s="64">
        <v>0</v>
      </c>
      <c r="E6" s="64">
        <v>0</v>
      </c>
      <c r="F6" s="64">
        <v>0</v>
      </c>
      <c r="G6" s="64">
        <v>5</v>
      </c>
      <c r="H6" s="64">
        <v>3275050</v>
      </c>
      <c r="I6" s="64">
        <f aca="true" t="shared" si="0" ref="I6:I18">C6+E6+G6</f>
        <v>5</v>
      </c>
      <c r="J6" s="64">
        <f aca="true" t="shared" si="1" ref="J6:J18">D6+F6+H6</f>
        <v>3275050</v>
      </c>
    </row>
    <row r="7" spans="2:10" s="38" customFormat="1" ht="24.75" customHeight="1">
      <c r="B7" s="263" t="s">
        <v>103</v>
      </c>
      <c r="C7" s="63">
        <v>0</v>
      </c>
      <c r="D7" s="63">
        <v>0</v>
      </c>
      <c r="E7" s="63">
        <v>35</v>
      </c>
      <c r="F7" s="63">
        <v>27856824</v>
      </c>
      <c r="G7" s="63">
        <v>7</v>
      </c>
      <c r="H7" s="63">
        <v>4153504</v>
      </c>
      <c r="I7" s="63">
        <f t="shared" si="0"/>
        <v>42</v>
      </c>
      <c r="J7" s="63">
        <f t="shared" si="1"/>
        <v>32010328</v>
      </c>
    </row>
    <row r="8" spans="2:10" s="38" customFormat="1" ht="24.75" customHeight="1">
      <c r="B8" s="264" t="s">
        <v>104</v>
      </c>
      <c r="C8" s="64">
        <v>15</v>
      </c>
      <c r="D8" s="64">
        <v>1925460</v>
      </c>
      <c r="E8" s="64">
        <v>37</v>
      </c>
      <c r="F8" s="64">
        <v>68424000</v>
      </c>
      <c r="G8" s="64">
        <v>8</v>
      </c>
      <c r="H8" s="64">
        <v>6697715</v>
      </c>
      <c r="I8" s="64">
        <f t="shared" si="0"/>
        <v>60</v>
      </c>
      <c r="J8" s="64">
        <f t="shared" si="1"/>
        <v>77047175</v>
      </c>
    </row>
    <row r="9" spans="2:10" s="38" customFormat="1" ht="24.75" customHeight="1">
      <c r="B9" s="263" t="s">
        <v>338</v>
      </c>
      <c r="C9" s="63">
        <v>20</v>
      </c>
      <c r="D9" s="63">
        <v>2666508</v>
      </c>
      <c r="E9" s="63">
        <v>0</v>
      </c>
      <c r="F9" s="63">
        <v>0</v>
      </c>
      <c r="G9" s="63">
        <v>5</v>
      </c>
      <c r="H9" s="63">
        <v>2309870</v>
      </c>
      <c r="I9" s="63">
        <f t="shared" si="0"/>
        <v>25</v>
      </c>
      <c r="J9" s="63">
        <f t="shared" si="1"/>
        <v>4976378</v>
      </c>
    </row>
    <row r="10" spans="2:10" s="38" customFormat="1" ht="24.75" customHeight="1">
      <c r="B10" s="264" t="s">
        <v>105</v>
      </c>
      <c r="C10" s="64">
        <v>22</v>
      </c>
      <c r="D10" s="64">
        <v>2396054</v>
      </c>
      <c r="E10" s="64">
        <v>0</v>
      </c>
      <c r="F10" s="64">
        <v>0</v>
      </c>
      <c r="G10" s="64">
        <v>7</v>
      </c>
      <c r="H10" s="64">
        <v>2284028</v>
      </c>
      <c r="I10" s="64">
        <f t="shared" si="0"/>
        <v>29</v>
      </c>
      <c r="J10" s="64">
        <f t="shared" si="1"/>
        <v>4680082</v>
      </c>
    </row>
    <row r="11" spans="2:10" s="38" customFormat="1" ht="24.75" customHeight="1">
      <c r="B11" s="263" t="s">
        <v>387</v>
      </c>
      <c r="C11" s="63">
        <v>1</v>
      </c>
      <c r="D11" s="63">
        <v>9564366</v>
      </c>
      <c r="E11" s="63">
        <v>0</v>
      </c>
      <c r="F11" s="63">
        <v>0</v>
      </c>
      <c r="G11" s="63">
        <v>0</v>
      </c>
      <c r="H11" s="63">
        <v>0</v>
      </c>
      <c r="I11" s="63">
        <f t="shared" si="0"/>
        <v>1</v>
      </c>
      <c r="J11" s="63">
        <f t="shared" si="1"/>
        <v>9564366</v>
      </c>
    </row>
    <row r="12" spans="2:10" s="38" customFormat="1" ht="24.75" customHeight="1">
      <c r="B12" s="264" t="s">
        <v>106</v>
      </c>
      <c r="C12" s="64">
        <v>9</v>
      </c>
      <c r="D12" s="64">
        <v>7058440</v>
      </c>
      <c r="E12" s="64">
        <v>20</v>
      </c>
      <c r="F12" s="64">
        <v>32012030</v>
      </c>
      <c r="G12" s="64">
        <v>0</v>
      </c>
      <c r="H12" s="64">
        <v>0</v>
      </c>
      <c r="I12" s="64">
        <f t="shared" si="0"/>
        <v>29</v>
      </c>
      <c r="J12" s="64">
        <f t="shared" si="1"/>
        <v>39070470</v>
      </c>
    </row>
    <row r="13" spans="2:14" s="38" customFormat="1" ht="24.75" customHeight="1">
      <c r="B13" s="263" t="s">
        <v>107</v>
      </c>
      <c r="C13" s="63">
        <v>11</v>
      </c>
      <c r="D13" s="63">
        <v>5171062</v>
      </c>
      <c r="E13" s="63">
        <v>10</v>
      </c>
      <c r="F13" s="63">
        <v>40397837</v>
      </c>
      <c r="G13" s="63">
        <v>0</v>
      </c>
      <c r="H13" s="63">
        <v>0</v>
      </c>
      <c r="I13" s="63">
        <f t="shared" si="0"/>
        <v>21</v>
      </c>
      <c r="J13" s="63">
        <f t="shared" si="1"/>
        <v>45568899</v>
      </c>
      <c r="N13" s="38" t="s">
        <v>57</v>
      </c>
    </row>
    <row r="14" spans="2:10" s="38" customFormat="1" ht="24.75" customHeight="1">
      <c r="B14" s="264" t="s">
        <v>388</v>
      </c>
      <c r="C14" s="64">
        <v>0</v>
      </c>
      <c r="D14" s="64">
        <v>0</v>
      </c>
      <c r="E14" s="64">
        <v>0</v>
      </c>
      <c r="F14" s="64">
        <v>0</v>
      </c>
      <c r="G14" s="64">
        <v>7</v>
      </c>
      <c r="H14" s="64">
        <v>1287139</v>
      </c>
      <c r="I14" s="64">
        <f t="shared" si="0"/>
        <v>7</v>
      </c>
      <c r="J14" s="64">
        <f t="shared" si="1"/>
        <v>1287139</v>
      </c>
    </row>
    <row r="15" spans="2:10" s="38" customFormat="1" ht="24.75" customHeight="1">
      <c r="B15" s="263" t="s">
        <v>108</v>
      </c>
      <c r="C15" s="63">
        <v>0</v>
      </c>
      <c r="D15" s="63">
        <v>0</v>
      </c>
      <c r="E15" s="63">
        <v>20</v>
      </c>
      <c r="F15" s="63">
        <v>28298039</v>
      </c>
      <c r="G15" s="63">
        <v>0</v>
      </c>
      <c r="H15" s="63">
        <v>0</v>
      </c>
      <c r="I15" s="63">
        <f t="shared" si="0"/>
        <v>20</v>
      </c>
      <c r="J15" s="63">
        <f t="shared" si="1"/>
        <v>28298039</v>
      </c>
    </row>
    <row r="16" spans="2:10" s="38" customFormat="1" ht="24.75" customHeight="1">
      <c r="B16" s="264" t="s">
        <v>6</v>
      </c>
      <c r="C16" s="64">
        <v>1</v>
      </c>
      <c r="D16" s="64">
        <v>912081</v>
      </c>
      <c r="E16" s="64">
        <v>20</v>
      </c>
      <c r="F16" s="64">
        <v>40390141</v>
      </c>
      <c r="G16" s="64">
        <v>15</v>
      </c>
      <c r="H16" s="64">
        <v>5668482</v>
      </c>
      <c r="I16" s="64">
        <f t="shared" si="0"/>
        <v>36</v>
      </c>
      <c r="J16" s="64">
        <f t="shared" si="1"/>
        <v>46970704</v>
      </c>
    </row>
    <row r="17" spans="2:10" s="38" customFormat="1" ht="24.75" customHeight="1">
      <c r="B17" s="263" t="s">
        <v>433</v>
      </c>
      <c r="C17" s="63">
        <v>1</v>
      </c>
      <c r="D17" s="63">
        <v>903853</v>
      </c>
      <c r="E17" s="63">
        <v>0</v>
      </c>
      <c r="F17" s="63">
        <v>0</v>
      </c>
      <c r="G17" s="63">
        <v>0</v>
      </c>
      <c r="H17" s="63">
        <v>0</v>
      </c>
      <c r="I17" s="63">
        <f t="shared" si="0"/>
        <v>1</v>
      </c>
      <c r="J17" s="63">
        <f t="shared" si="1"/>
        <v>903853</v>
      </c>
    </row>
    <row r="18" spans="2:10" s="38" customFormat="1" ht="24.75" customHeight="1">
      <c r="B18" s="264" t="s">
        <v>109</v>
      </c>
      <c r="C18" s="64">
        <v>77</v>
      </c>
      <c r="D18" s="64">
        <v>75379363</v>
      </c>
      <c r="E18" s="64">
        <v>231</v>
      </c>
      <c r="F18" s="64">
        <v>297037330</v>
      </c>
      <c r="G18" s="64">
        <v>72</v>
      </c>
      <c r="H18" s="64">
        <v>129131710</v>
      </c>
      <c r="I18" s="64">
        <f t="shared" si="0"/>
        <v>380</v>
      </c>
      <c r="J18" s="64">
        <f t="shared" si="1"/>
        <v>501548403</v>
      </c>
    </row>
    <row r="19" spans="2:10" s="38" customFormat="1" ht="18" customHeight="1" thickBot="1">
      <c r="B19" s="206" t="s">
        <v>3</v>
      </c>
      <c r="C19" s="205">
        <f>SUM(C5:C18)</f>
        <v>177</v>
      </c>
      <c r="D19" s="205">
        <f aca="true" t="shared" si="2" ref="D19:J19">SUM(D5:D18)</f>
        <v>118849417</v>
      </c>
      <c r="E19" s="205">
        <f t="shared" si="2"/>
        <v>383</v>
      </c>
      <c r="F19" s="205">
        <f t="shared" si="2"/>
        <v>542047906</v>
      </c>
      <c r="G19" s="205">
        <f t="shared" si="2"/>
        <v>126</v>
      </c>
      <c r="H19" s="205">
        <f t="shared" si="2"/>
        <v>154807498</v>
      </c>
      <c r="I19" s="205">
        <f t="shared" si="2"/>
        <v>686</v>
      </c>
      <c r="J19" s="205">
        <f t="shared" si="2"/>
        <v>815704821</v>
      </c>
    </row>
    <row r="20" spans="2:10" ht="15.75" thickTop="1">
      <c r="B20" s="36"/>
      <c r="C20" s="36"/>
      <c r="D20" s="10"/>
      <c r="F20" s="10"/>
      <c r="H20" s="10"/>
      <c r="J20" s="10"/>
    </row>
    <row r="21" spans="2:10" ht="15">
      <c r="B21" s="36"/>
      <c r="C21" s="36"/>
      <c r="D21" s="10"/>
      <c r="F21" s="10"/>
      <c r="H21" s="10"/>
      <c r="J21" s="10"/>
    </row>
    <row r="22" spans="2:10" ht="15">
      <c r="B22" s="36"/>
      <c r="C22" s="36"/>
      <c r="D22" s="10"/>
      <c r="F22" s="10"/>
      <c r="H22" s="10"/>
      <c r="J22" s="10"/>
    </row>
    <row r="23" spans="2:10" ht="15">
      <c r="B23" s="36"/>
      <c r="C23" s="36"/>
      <c r="D23" s="10"/>
      <c r="F23" s="10"/>
      <c r="H23" s="10"/>
      <c r="J23" s="10"/>
    </row>
    <row r="24" spans="2:10" ht="24.75" customHeight="1">
      <c r="B24" s="291" t="s">
        <v>431</v>
      </c>
      <c r="C24" s="291"/>
      <c r="D24" s="291"/>
      <c r="E24" s="291"/>
      <c r="F24" s="291"/>
      <c r="G24" s="291"/>
      <c r="H24" s="291"/>
      <c r="I24" s="291"/>
      <c r="J24" s="291"/>
    </row>
    <row r="25" spans="2:10" ht="24.75" customHeight="1">
      <c r="B25" s="95" t="s">
        <v>261</v>
      </c>
      <c r="C25" s="96"/>
      <c r="D25" s="96"/>
      <c r="E25" s="96"/>
      <c r="F25" s="96"/>
      <c r="G25" s="96"/>
      <c r="H25" s="149"/>
      <c r="I25" s="149"/>
      <c r="J25" s="149"/>
    </row>
    <row r="26" spans="2:10" ht="24" customHeight="1">
      <c r="B26" s="100"/>
      <c r="C26" s="148" t="s">
        <v>410</v>
      </c>
      <c r="D26" s="148"/>
      <c r="E26" s="148" t="s">
        <v>411</v>
      </c>
      <c r="F26" s="148"/>
      <c r="G26" s="148"/>
      <c r="H26" s="148"/>
      <c r="I26" s="148" t="s">
        <v>3</v>
      </c>
      <c r="J26" s="148"/>
    </row>
    <row r="27" spans="2:12" ht="36.75" customHeight="1" thickBot="1">
      <c r="B27" s="98" t="s">
        <v>9</v>
      </c>
      <c r="C27" s="99" t="s">
        <v>4</v>
      </c>
      <c r="D27" s="99"/>
      <c r="E27" s="99" t="s">
        <v>4</v>
      </c>
      <c r="F27" s="99"/>
      <c r="G27" s="99"/>
      <c r="H27" s="99"/>
      <c r="I27" s="99" t="s">
        <v>4</v>
      </c>
      <c r="J27" s="99"/>
      <c r="L27" t="s">
        <v>57</v>
      </c>
    </row>
    <row r="28" spans="2:10" ht="19.5" customHeight="1" thickTop="1">
      <c r="B28" s="231" t="s">
        <v>339</v>
      </c>
      <c r="C28" s="286">
        <v>12</v>
      </c>
      <c r="D28" s="286"/>
      <c r="E28" s="286">
        <v>5</v>
      </c>
      <c r="F28" s="286"/>
      <c r="G28" s="286"/>
      <c r="H28" s="286"/>
      <c r="I28" s="286">
        <f>C28+E28</f>
        <v>17</v>
      </c>
      <c r="J28" s="286"/>
    </row>
    <row r="29" spans="2:10" ht="19.5" customHeight="1">
      <c r="B29" s="232" t="s">
        <v>33</v>
      </c>
      <c r="C29" s="287">
        <v>9</v>
      </c>
      <c r="D29" s="287"/>
      <c r="E29" s="287">
        <v>10</v>
      </c>
      <c r="F29" s="287"/>
      <c r="G29" s="287"/>
      <c r="H29" s="287"/>
      <c r="I29" s="287">
        <f aca="true" t="shared" si="3" ref="I29:I39">C29+E29</f>
        <v>19</v>
      </c>
      <c r="J29" s="287"/>
    </row>
    <row r="30" spans="2:10" ht="19.5" customHeight="1">
      <c r="B30" s="231" t="s">
        <v>34</v>
      </c>
      <c r="C30" s="290">
        <v>30</v>
      </c>
      <c r="D30" s="290"/>
      <c r="E30" s="290">
        <v>30</v>
      </c>
      <c r="F30" s="290"/>
      <c r="G30" s="290"/>
      <c r="H30" s="290"/>
      <c r="I30" s="290">
        <f t="shared" si="3"/>
        <v>60</v>
      </c>
      <c r="J30" s="290"/>
    </row>
    <row r="31" spans="2:10" ht="19.5" customHeight="1">
      <c r="B31" s="232" t="s">
        <v>340</v>
      </c>
      <c r="C31" s="287">
        <v>25</v>
      </c>
      <c r="D31" s="287"/>
      <c r="E31" s="287">
        <v>5</v>
      </c>
      <c r="F31" s="287"/>
      <c r="G31" s="287"/>
      <c r="H31" s="287"/>
      <c r="I31" s="287">
        <f t="shared" si="3"/>
        <v>30</v>
      </c>
      <c r="J31" s="287"/>
    </row>
    <row r="32" spans="2:10" ht="19.5" customHeight="1">
      <c r="B32" s="231" t="s">
        <v>35</v>
      </c>
      <c r="C32" s="290">
        <v>30</v>
      </c>
      <c r="D32" s="290"/>
      <c r="E32" s="290">
        <v>10</v>
      </c>
      <c r="F32" s="290"/>
      <c r="G32" s="290"/>
      <c r="H32" s="290"/>
      <c r="I32" s="290">
        <f t="shared" si="3"/>
        <v>40</v>
      </c>
      <c r="J32" s="290"/>
    </row>
    <row r="33" spans="2:10" ht="19.5" customHeight="1">
      <c r="B33" s="232" t="s">
        <v>36</v>
      </c>
      <c r="C33" s="287">
        <v>8</v>
      </c>
      <c r="D33" s="287"/>
      <c r="E33" s="287">
        <v>30</v>
      </c>
      <c r="F33" s="287"/>
      <c r="G33" s="287"/>
      <c r="H33" s="287"/>
      <c r="I33" s="287">
        <f t="shared" si="3"/>
        <v>38</v>
      </c>
      <c r="J33" s="287"/>
    </row>
    <row r="34" spans="2:10" ht="19.5" customHeight="1">
      <c r="B34" s="209" t="s">
        <v>37</v>
      </c>
      <c r="C34" s="290">
        <v>67</v>
      </c>
      <c r="D34" s="290"/>
      <c r="E34" s="290">
        <v>5</v>
      </c>
      <c r="F34" s="290"/>
      <c r="G34" s="290"/>
      <c r="H34" s="290"/>
      <c r="I34" s="290">
        <f t="shared" si="3"/>
        <v>72</v>
      </c>
      <c r="J34" s="290"/>
    </row>
    <row r="35" spans="2:10" ht="19.5" customHeight="1">
      <c r="B35" s="232" t="s">
        <v>38</v>
      </c>
      <c r="C35" s="287">
        <v>81</v>
      </c>
      <c r="D35" s="287"/>
      <c r="E35" s="287">
        <v>30</v>
      </c>
      <c r="F35" s="287"/>
      <c r="G35" s="287"/>
      <c r="H35" s="287"/>
      <c r="I35" s="287">
        <f t="shared" si="3"/>
        <v>111</v>
      </c>
      <c r="J35" s="287"/>
    </row>
    <row r="36" spans="2:10" ht="19.5" customHeight="1">
      <c r="B36" s="209" t="s">
        <v>96</v>
      </c>
      <c r="C36" s="290">
        <v>20</v>
      </c>
      <c r="D36" s="290"/>
      <c r="E36" s="290">
        <v>32</v>
      </c>
      <c r="F36" s="290"/>
      <c r="G36" s="290"/>
      <c r="H36" s="290"/>
      <c r="I36" s="290">
        <f t="shared" si="3"/>
        <v>52</v>
      </c>
      <c r="J36" s="290"/>
    </row>
    <row r="37" spans="2:10" ht="19.5" customHeight="1">
      <c r="B37" s="232" t="s">
        <v>95</v>
      </c>
      <c r="C37" s="287">
        <v>3</v>
      </c>
      <c r="D37" s="287"/>
      <c r="E37" s="287">
        <v>2</v>
      </c>
      <c r="F37" s="287"/>
      <c r="G37" s="287"/>
      <c r="H37" s="287"/>
      <c r="I37" s="287">
        <f t="shared" si="3"/>
        <v>5</v>
      </c>
      <c r="J37" s="287"/>
    </row>
    <row r="38" spans="2:10" ht="19.5" customHeight="1">
      <c r="B38" s="209" t="s">
        <v>39</v>
      </c>
      <c r="C38" s="290">
        <v>15</v>
      </c>
      <c r="D38" s="290"/>
      <c r="E38" s="290">
        <v>20</v>
      </c>
      <c r="F38" s="290"/>
      <c r="G38" s="290"/>
      <c r="H38" s="290"/>
      <c r="I38" s="290">
        <f t="shared" si="3"/>
        <v>35</v>
      </c>
      <c r="J38" s="290"/>
    </row>
    <row r="39" spans="2:10" ht="19.5" customHeight="1">
      <c r="B39" s="210" t="s">
        <v>40</v>
      </c>
      <c r="C39" s="287">
        <v>30</v>
      </c>
      <c r="D39" s="287"/>
      <c r="E39" s="287">
        <v>10</v>
      </c>
      <c r="F39" s="287"/>
      <c r="G39" s="287"/>
      <c r="H39" s="287"/>
      <c r="I39" s="287">
        <f t="shared" si="3"/>
        <v>40</v>
      </c>
      <c r="J39" s="287"/>
    </row>
    <row r="40" spans="2:10" ht="19.5" customHeight="1" thickBot="1">
      <c r="B40" s="230" t="s">
        <v>3</v>
      </c>
      <c r="C40" s="293">
        <f>SUM(C28:C39)</f>
        <v>330</v>
      </c>
      <c r="D40" s="293"/>
      <c r="E40" s="293">
        <f>SUM(E28:E39)</f>
        <v>189</v>
      </c>
      <c r="F40" s="293"/>
      <c r="G40" s="293"/>
      <c r="H40" s="293"/>
      <c r="I40" s="293">
        <f>SUM(I28:I39)</f>
        <v>519</v>
      </c>
      <c r="J40" s="293"/>
    </row>
    <row r="41" ht="15.75" thickTop="1"/>
    <row r="42" spans="1:10" ht="15">
      <c r="A42" s="229"/>
      <c r="B42" s="292"/>
      <c r="C42" s="292"/>
      <c r="D42" s="292"/>
      <c r="E42" s="292"/>
      <c r="F42" s="292"/>
      <c r="G42" s="292"/>
      <c r="H42" s="292"/>
      <c r="I42" s="292"/>
      <c r="J42" s="292"/>
    </row>
  </sheetData>
  <sheetProtection/>
  <mergeCells count="57">
    <mergeCell ref="B42:J42"/>
    <mergeCell ref="G40:H40"/>
    <mergeCell ref="E36:F36"/>
    <mergeCell ref="E38:F38"/>
    <mergeCell ref="E39:F39"/>
    <mergeCell ref="C39:D39"/>
    <mergeCell ref="E40:F40"/>
    <mergeCell ref="C40:D40"/>
    <mergeCell ref="I40:J40"/>
    <mergeCell ref="G39:H39"/>
    <mergeCell ref="I39:J39"/>
    <mergeCell ref="I37:J37"/>
    <mergeCell ref="I33:J33"/>
    <mergeCell ref="E35:F35"/>
    <mergeCell ref="G38:H38"/>
    <mergeCell ref="I36:J36"/>
    <mergeCell ref="I35:J35"/>
    <mergeCell ref="G36:H36"/>
    <mergeCell ref="I38:J38"/>
    <mergeCell ref="C37:D37"/>
    <mergeCell ref="C36:D36"/>
    <mergeCell ref="E37:F37"/>
    <mergeCell ref="C35:D35"/>
    <mergeCell ref="C38:D38"/>
    <mergeCell ref="G37:H37"/>
    <mergeCell ref="G35:H35"/>
    <mergeCell ref="C31:D31"/>
    <mergeCell ref="C32:D32"/>
    <mergeCell ref="C33:D33"/>
    <mergeCell ref="C34:D34"/>
    <mergeCell ref="G33:H33"/>
    <mergeCell ref="E34:F34"/>
    <mergeCell ref="E33:F33"/>
    <mergeCell ref="I32:J32"/>
    <mergeCell ref="I34:J34"/>
    <mergeCell ref="E30:F30"/>
    <mergeCell ref="I31:J31"/>
    <mergeCell ref="G34:H34"/>
    <mergeCell ref="E31:F31"/>
    <mergeCell ref="G32:H32"/>
    <mergeCell ref="E32:F32"/>
    <mergeCell ref="B1:J1"/>
    <mergeCell ref="I2:J2"/>
    <mergeCell ref="G2:H2"/>
    <mergeCell ref="G31:H31"/>
    <mergeCell ref="G30:H30"/>
    <mergeCell ref="E28:F28"/>
    <mergeCell ref="B24:J24"/>
    <mergeCell ref="I29:J29"/>
    <mergeCell ref="I30:J30"/>
    <mergeCell ref="C30:D30"/>
    <mergeCell ref="C28:D28"/>
    <mergeCell ref="E29:F29"/>
    <mergeCell ref="I28:J28"/>
    <mergeCell ref="G28:H28"/>
    <mergeCell ref="C29:D29"/>
    <mergeCell ref="G29:H29"/>
  </mergeCells>
  <printOptions horizontalCentered="1" verticalCentered="1"/>
  <pageMargins left="0.7" right="0.7" top="0.98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84"/>
  <sheetViews>
    <sheetView rightToLeft="1" zoomScalePageLayoutView="0" workbookViewId="0" topLeftCell="A23">
      <selection activeCell="A22" sqref="A22:I41"/>
    </sheetView>
  </sheetViews>
  <sheetFormatPr defaultColWidth="9.140625" defaultRowHeight="15"/>
  <cols>
    <col min="1" max="1" width="11.421875" style="0" customWidth="1"/>
    <col min="2" max="2" width="9.28125" style="0" customWidth="1"/>
    <col min="3" max="3" width="11.57421875" style="0" customWidth="1"/>
    <col min="4" max="4" width="9.421875" style="0" customWidth="1"/>
    <col min="5" max="5" width="11.28125" style="0" customWidth="1"/>
    <col min="6" max="6" width="10.28125" style="0" customWidth="1"/>
    <col min="7" max="7" width="11.8515625" style="0" customWidth="1"/>
    <col min="8" max="8" width="11.140625" style="0" customWidth="1"/>
    <col min="9" max="9" width="10.140625" style="0" customWidth="1"/>
  </cols>
  <sheetData>
    <row r="2" ht="22.5" customHeight="1"/>
    <row r="3" spans="1:9" ht="18">
      <c r="A3" s="325" t="s">
        <v>451</v>
      </c>
      <c r="B3" s="325"/>
      <c r="C3" s="325"/>
      <c r="D3" s="325"/>
      <c r="E3" s="325"/>
      <c r="F3" s="325"/>
      <c r="G3" s="325"/>
      <c r="H3" s="325"/>
      <c r="I3" s="325"/>
    </row>
    <row r="4" spans="1:9" ht="27.75" customHeight="1">
      <c r="A4" s="327" t="s">
        <v>471</v>
      </c>
      <c r="B4" s="327"/>
      <c r="C4" s="119"/>
      <c r="D4" s="119"/>
      <c r="E4" s="327" t="s">
        <v>46</v>
      </c>
      <c r="F4" s="327"/>
      <c r="G4" s="119"/>
      <c r="H4" s="326" t="s">
        <v>43</v>
      </c>
      <c r="I4" s="326"/>
    </row>
    <row r="5" spans="1:9" ht="15.75" customHeight="1">
      <c r="A5" s="348" t="s">
        <v>31</v>
      </c>
      <c r="B5" s="340" t="s">
        <v>289</v>
      </c>
      <c r="C5" s="340"/>
      <c r="D5" s="340" t="s">
        <v>290</v>
      </c>
      <c r="E5" s="340"/>
      <c r="F5" s="340" t="s">
        <v>291</v>
      </c>
      <c r="G5" s="340"/>
      <c r="H5" s="346" t="s">
        <v>482</v>
      </c>
      <c r="I5" s="346"/>
    </row>
    <row r="6" spans="1:9" ht="16.5" thickBot="1">
      <c r="A6" s="349"/>
      <c r="B6" s="165" t="s">
        <v>45</v>
      </c>
      <c r="C6" s="165" t="s">
        <v>32</v>
      </c>
      <c r="D6" s="165" t="s">
        <v>45</v>
      </c>
      <c r="E6" s="165" t="s">
        <v>32</v>
      </c>
      <c r="F6" s="165" t="s">
        <v>45</v>
      </c>
      <c r="G6" s="151" t="s">
        <v>32</v>
      </c>
      <c r="H6" s="151" t="s">
        <v>47</v>
      </c>
      <c r="I6" s="151" t="s">
        <v>32</v>
      </c>
    </row>
    <row r="7" spans="1:9" ht="21.75" customHeight="1" thickTop="1">
      <c r="A7" s="244" t="s">
        <v>339</v>
      </c>
      <c r="B7" s="13">
        <v>1435</v>
      </c>
      <c r="C7" s="13">
        <v>37875</v>
      </c>
      <c r="D7" s="13">
        <v>5252</v>
      </c>
      <c r="E7" s="13">
        <v>61620</v>
      </c>
      <c r="F7" s="13">
        <v>2370</v>
      </c>
      <c r="G7" s="13">
        <v>76850</v>
      </c>
      <c r="H7" s="13">
        <f>B7+D7+F7</f>
        <v>9057</v>
      </c>
      <c r="I7" s="13">
        <f>C7+E7+G7</f>
        <v>176345</v>
      </c>
    </row>
    <row r="8" spans="1:9" ht="21.75" customHeight="1">
      <c r="A8" s="277" t="s">
        <v>33</v>
      </c>
      <c r="B8" s="12">
        <v>2000</v>
      </c>
      <c r="C8" s="12">
        <v>25200</v>
      </c>
      <c r="D8" s="12">
        <v>0</v>
      </c>
      <c r="E8" s="12">
        <v>0</v>
      </c>
      <c r="F8" s="12">
        <v>3750</v>
      </c>
      <c r="G8" s="12">
        <v>37500</v>
      </c>
      <c r="H8" s="12">
        <f aca="true" t="shared" si="0" ref="H8:H18">B8+D8+F8</f>
        <v>5750</v>
      </c>
      <c r="I8" s="12">
        <f aca="true" t="shared" si="1" ref="I8:I18">C8+E8+G8</f>
        <v>62700</v>
      </c>
    </row>
    <row r="9" spans="1:9" ht="21.75" customHeight="1">
      <c r="A9" s="244" t="s">
        <v>34</v>
      </c>
      <c r="B9" s="13">
        <v>0</v>
      </c>
      <c r="C9" s="13">
        <v>0</v>
      </c>
      <c r="D9" s="13">
        <v>0</v>
      </c>
      <c r="E9" s="13">
        <v>0</v>
      </c>
      <c r="F9" s="13">
        <v>1638</v>
      </c>
      <c r="G9" s="13">
        <v>87888</v>
      </c>
      <c r="H9" s="13">
        <f t="shared" si="0"/>
        <v>1638</v>
      </c>
      <c r="I9" s="13">
        <f t="shared" si="1"/>
        <v>87888</v>
      </c>
    </row>
    <row r="10" spans="1:9" ht="21.75" customHeight="1">
      <c r="A10" s="277" t="s">
        <v>340</v>
      </c>
      <c r="B10" s="12">
        <v>100</v>
      </c>
      <c r="C10" s="12">
        <v>2000</v>
      </c>
      <c r="D10" s="12">
        <v>19639</v>
      </c>
      <c r="E10" s="12">
        <v>469902</v>
      </c>
      <c r="F10" s="12">
        <v>6805</v>
      </c>
      <c r="G10" s="12">
        <v>322760</v>
      </c>
      <c r="H10" s="12">
        <f t="shared" si="0"/>
        <v>26544</v>
      </c>
      <c r="I10" s="12">
        <f t="shared" si="1"/>
        <v>794662</v>
      </c>
    </row>
    <row r="11" spans="1:9" ht="21.75" customHeight="1">
      <c r="A11" s="244" t="s">
        <v>35</v>
      </c>
      <c r="B11" s="13">
        <v>0</v>
      </c>
      <c r="C11" s="13">
        <v>0</v>
      </c>
      <c r="D11" s="13">
        <v>0</v>
      </c>
      <c r="E11" s="13">
        <v>0</v>
      </c>
      <c r="F11" s="13">
        <v>100</v>
      </c>
      <c r="G11" s="13">
        <v>4000</v>
      </c>
      <c r="H11" s="13">
        <f t="shared" si="0"/>
        <v>100</v>
      </c>
      <c r="I11" s="13">
        <f t="shared" si="1"/>
        <v>4000</v>
      </c>
    </row>
    <row r="12" spans="1:9" ht="21.75" customHeight="1">
      <c r="A12" s="277" t="s">
        <v>36</v>
      </c>
      <c r="B12" s="12">
        <v>0</v>
      </c>
      <c r="C12" s="12">
        <v>0</v>
      </c>
      <c r="D12" s="12">
        <v>0</v>
      </c>
      <c r="E12" s="12">
        <v>0</v>
      </c>
      <c r="F12" s="12">
        <v>5030</v>
      </c>
      <c r="G12" s="12">
        <v>176050</v>
      </c>
      <c r="H12" s="12">
        <f t="shared" si="0"/>
        <v>5030</v>
      </c>
      <c r="I12" s="12">
        <f t="shared" si="1"/>
        <v>176050</v>
      </c>
    </row>
    <row r="13" spans="1:9" ht="21.75" customHeight="1">
      <c r="A13" s="244" t="s">
        <v>37</v>
      </c>
      <c r="B13" s="13">
        <v>89915</v>
      </c>
      <c r="C13" s="13">
        <v>2816600</v>
      </c>
      <c r="D13" s="13">
        <v>0</v>
      </c>
      <c r="E13" s="13">
        <v>0</v>
      </c>
      <c r="F13" s="13">
        <v>1180</v>
      </c>
      <c r="G13" s="13">
        <v>61350</v>
      </c>
      <c r="H13" s="13">
        <f t="shared" si="0"/>
        <v>91095</v>
      </c>
      <c r="I13" s="13">
        <f t="shared" si="1"/>
        <v>2877950</v>
      </c>
    </row>
    <row r="14" spans="1:9" ht="21.75" customHeight="1">
      <c r="A14" s="277" t="s">
        <v>38</v>
      </c>
      <c r="B14" s="12">
        <v>0</v>
      </c>
      <c r="C14" s="12">
        <v>0</v>
      </c>
      <c r="D14" s="12">
        <v>70</v>
      </c>
      <c r="E14" s="12">
        <v>700</v>
      </c>
      <c r="F14" s="12">
        <v>270</v>
      </c>
      <c r="G14" s="12">
        <v>13500</v>
      </c>
      <c r="H14" s="12">
        <f t="shared" si="0"/>
        <v>340</v>
      </c>
      <c r="I14" s="12">
        <f t="shared" si="1"/>
        <v>14200</v>
      </c>
    </row>
    <row r="15" spans="1:9" ht="21.75" customHeight="1">
      <c r="A15" s="244" t="s">
        <v>96</v>
      </c>
      <c r="B15" s="13">
        <v>0</v>
      </c>
      <c r="C15" s="13">
        <v>0</v>
      </c>
      <c r="D15" s="13">
        <v>6948</v>
      </c>
      <c r="E15" s="13">
        <v>360180</v>
      </c>
      <c r="F15" s="13">
        <v>0</v>
      </c>
      <c r="G15" s="13">
        <v>0</v>
      </c>
      <c r="H15" s="13">
        <f t="shared" si="0"/>
        <v>6948</v>
      </c>
      <c r="I15" s="13">
        <f t="shared" si="1"/>
        <v>360180</v>
      </c>
    </row>
    <row r="16" spans="1:9" ht="21.75" customHeight="1">
      <c r="A16" s="217" t="s">
        <v>95</v>
      </c>
      <c r="B16" s="12">
        <v>350</v>
      </c>
      <c r="C16" s="12">
        <v>35000</v>
      </c>
      <c r="D16" s="12">
        <v>300</v>
      </c>
      <c r="E16" s="12">
        <v>3000</v>
      </c>
      <c r="F16" s="12">
        <v>5520</v>
      </c>
      <c r="G16" s="12">
        <v>190350</v>
      </c>
      <c r="H16" s="12">
        <f t="shared" si="0"/>
        <v>6170</v>
      </c>
      <c r="I16" s="12">
        <f t="shared" si="1"/>
        <v>228350</v>
      </c>
    </row>
    <row r="17" spans="1:9" ht="21.75" customHeight="1">
      <c r="A17" s="244" t="s">
        <v>39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si="0"/>
        <v>0</v>
      </c>
      <c r="I17" s="13">
        <f t="shared" si="1"/>
        <v>0</v>
      </c>
    </row>
    <row r="18" spans="1:9" ht="21.75" customHeight="1" thickBot="1">
      <c r="A18" s="277" t="s">
        <v>40</v>
      </c>
      <c r="B18" s="12">
        <v>0</v>
      </c>
      <c r="C18" s="12">
        <v>0</v>
      </c>
      <c r="D18" s="12">
        <v>0</v>
      </c>
      <c r="E18" s="12">
        <v>0</v>
      </c>
      <c r="F18" s="12">
        <v>2790</v>
      </c>
      <c r="G18" s="12">
        <v>75100</v>
      </c>
      <c r="H18" s="12">
        <f t="shared" si="0"/>
        <v>2790</v>
      </c>
      <c r="I18" s="12">
        <f t="shared" si="1"/>
        <v>75100</v>
      </c>
    </row>
    <row r="19" spans="1:9" ht="21.75" customHeight="1" thickBot="1">
      <c r="A19" s="278" t="s">
        <v>3</v>
      </c>
      <c r="B19" s="18">
        <f>SUM(B7:B18)</f>
        <v>93800</v>
      </c>
      <c r="C19" s="18">
        <f aca="true" t="shared" si="2" ref="C19:I19">SUM(C7:C18)</f>
        <v>2916675</v>
      </c>
      <c r="D19" s="18">
        <f t="shared" si="2"/>
        <v>32209</v>
      </c>
      <c r="E19" s="18">
        <f t="shared" si="2"/>
        <v>895402</v>
      </c>
      <c r="F19" s="18">
        <f t="shared" si="2"/>
        <v>29453</v>
      </c>
      <c r="G19" s="18">
        <f t="shared" si="2"/>
        <v>1045348</v>
      </c>
      <c r="H19" s="18">
        <f t="shared" si="2"/>
        <v>155462</v>
      </c>
      <c r="I19" s="18">
        <f t="shared" si="2"/>
        <v>4857425</v>
      </c>
    </row>
    <row r="20" spans="1:9" ht="15.75" customHeight="1" thickTop="1">
      <c r="A20" s="347"/>
      <c r="B20" s="347"/>
      <c r="C20" s="347"/>
      <c r="D20" s="347"/>
      <c r="E20" s="347"/>
      <c r="F20" s="347"/>
      <c r="G20" s="347"/>
      <c r="H20" s="61"/>
      <c r="I20" s="61"/>
    </row>
    <row r="22" ht="41.25" customHeight="1"/>
    <row r="23" spans="1:9" ht="20.25" customHeight="1">
      <c r="A23" s="325" t="s">
        <v>451</v>
      </c>
      <c r="B23" s="325"/>
      <c r="C23" s="325"/>
      <c r="D23" s="325"/>
      <c r="E23" s="325"/>
      <c r="F23" s="325"/>
      <c r="G23" s="325"/>
      <c r="H23" s="325"/>
      <c r="I23" s="325"/>
    </row>
    <row r="24" spans="1:9" ht="29.25" customHeight="1">
      <c r="A24" s="327" t="s">
        <v>469</v>
      </c>
      <c r="B24" s="327"/>
      <c r="C24" s="328" t="s">
        <v>150</v>
      </c>
      <c r="D24" s="328"/>
      <c r="E24" s="328"/>
      <c r="F24" s="119"/>
      <c r="G24" s="285"/>
      <c r="H24" s="328" t="s">
        <v>48</v>
      </c>
      <c r="I24" s="328"/>
    </row>
    <row r="25" spans="1:9" ht="15.75" customHeight="1">
      <c r="A25" s="340" t="s">
        <v>9</v>
      </c>
      <c r="B25" s="340" t="s">
        <v>268</v>
      </c>
      <c r="C25" s="340"/>
      <c r="D25" s="340" t="s">
        <v>241</v>
      </c>
      <c r="E25" s="340"/>
      <c r="F25" s="150" t="s">
        <v>269</v>
      </c>
      <c r="G25" s="348" t="s">
        <v>242</v>
      </c>
      <c r="H25" s="348"/>
      <c r="I25" s="348"/>
    </row>
    <row r="26" spans="1:9" ht="16.5" thickBot="1">
      <c r="A26" s="341"/>
      <c r="B26" s="151" t="s">
        <v>45</v>
      </c>
      <c r="C26" s="151" t="s">
        <v>32</v>
      </c>
      <c r="D26" s="151" t="s">
        <v>45</v>
      </c>
      <c r="E26" s="151" t="s">
        <v>32</v>
      </c>
      <c r="F26" s="151" t="s">
        <v>32</v>
      </c>
      <c r="G26" s="151" t="s">
        <v>45</v>
      </c>
      <c r="H26" s="349" t="s">
        <v>32</v>
      </c>
      <c r="I26" s="349"/>
    </row>
    <row r="27" spans="1:9" ht="21.75" customHeight="1" thickTop="1">
      <c r="A27" s="244" t="s">
        <v>339</v>
      </c>
      <c r="B27" s="13">
        <v>30054</v>
      </c>
      <c r="C27" s="13">
        <v>352268</v>
      </c>
      <c r="D27" s="13">
        <v>2750</v>
      </c>
      <c r="E27" s="13">
        <v>27500</v>
      </c>
      <c r="F27" s="13">
        <v>250320</v>
      </c>
      <c r="G27" s="13">
        <f>B27+D27</f>
        <v>32804</v>
      </c>
      <c r="H27" s="323">
        <f>C27+E27+F27</f>
        <v>630088</v>
      </c>
      <c r="I27" s="323"/>
    </row>
    <row r="28" spans="1:9" ht="21.75" customHeight="1">
      <c r="A28" s="277" t="s">
        <v>33</v>
      </c>
      <c r="B28" s="12">
        <v>63181</v>
      </c>
      <c r="C28" s="12">
        <v>687810</v>
      </c>
      <c r="D28" s="12">
        <v>17947</v>
      </c>
      <c r="E28" s="12">
        <v>194224</v>
      </c>
      <c r="F28" s="12">
        <v>105500</v>
      </c>
      <c r="G28" s="12">
        <f aca="true" t="shared" si="3" ref="G28:G38">B28+D28</f>
        <v>81128</v>
      </c>
      <c r="H28" s="322">
        <f aca="true" t="shared" si="4" ref="H28:H38">C28+E28+F28</f>
        <v>987534</v>
      </c>
      <c r="I28" s="322"/>
    </row>
    <row r="29" spans="1:9" ht="21.75" customHeight="1">
      <c r="A29" s="244" t="s">
        <v>34</v>
      </c>
      <c r="B29" s="13">
        <v>525</v>
      </c>
      <c r="C29" s="13">
        <v>9975</v>
      </c>
      <c r="D29" s="13">
        <v>431835</v>
      </c>
      <c r="E29" s="13">
        <v>6859733</v>
      </c>
      <c r="F29" s="13">
        <v>261800</v>
      </c>
      <c r="G29" s="13">
        <f t="shared" si="3"/>
        <v>432360</v>
      </c>
      <c r="H29" s="323">
        <f t="shared" si="4"/>
        <v>7131508</v>
      </c>
      <c r="I29" s="323"/>
    </row>
    <row r="30" spans="1:9" ht="21.75" customHeight="1">
      <c r="A30" s="277" t="s">
        <v>340</v>
      </c>
      <c r="B30" s="12">
        <v>807</v>
      </c>
      <c r="C30" s="12">
        <v>16225</v>
      </c>
      <c r="D30" s="12">
        <v>16843</v>
      </c>
      <c r="E30" s="12">
        <v>439334</v>
      </c>
      <c r="F30" s="12">
        <v>950020</v>
      </c>
      <c r="G30" s="12">
        <f t="shared" si="3"/>
        <v>17650</v>
      </c>
      <c r="H30" s="322">
        <f t="shared" si="4"/>
        <v>1405579</v>
      </c>
      <c r="I30" s="322"/>
    </row>
    <row r="31" spans="1:9" ht="21.75" customHeight="1">
      <c r="A31" s="244" t="s">
        <v>35</v>
      </c>
      <c r="B31" s="13">
        <v>64</v>
      </c>
      <c r="C31" s="13">
        <v>1152</v>
      </c>
      <c r="D31" s="13">
        <v>5298</v>
      </c>
      <c r="E31" s="13">
        <v>115376</v>
      </c>
      <c r="F31" s="13">
        <v>511000</v>
      </c>
      <c r="G31" s="13">
        <f t="shared" si="3"/>
        <v>5362</v>
      </c>
      <c r="H31" s="323">
        <f t="shared" si="4"/>
        <v>627528</v>
      </c>
      <c r="I31" s="323"/>
    </row>
    <row r="32" spans="1:9" ht="21.75" customHeight="1">
      <c r="A32" s="277" t="s">
        <v>36</v>
      </c>
      <c r="B32" s="12">
        <v>28760</v>
      </c>
      <c r="C32" s="12">
        <v>592540</v>
      </c>
      <c r="D32" s="12">
        <v>1760</v>
      </c>
      <c r="E32" s="12">
        <v>52800</v>
      </c>
      <c r="F32" s="12">
        <v>302905</v>
      </c>
      <c r="G32" s="12">
        <f t="shared" si="3"/>
        <v>30520</v>
      </c>
      <c r="H32" s="322">
        <f t="shared" si="4"/>
        <v>948245</v>
      </c>
      <c r="I32" s="322"/>
    </row>
    <row r="33" spans="1:9" ht="21.75" customHeight="1">
      <c r="A33" s="244" t="s">
        <v>37</v>
      </c>
      <c r="B33" s="13">
        <v>0</v>
      </c>
      <c r="C33" s="13">
        <v>0</v>
      </c>
      <c r="D33" s="13">
        <v>109753</v>
      </c>
      <c r="E33" s="13">
        <v>2743825</v>
      </c>
      <c r="F33" s="13">
        <v>473510</v>
      </c>
      <c r="G33" s="13">
        <f t="shared" si="3"/>
        <v>109753</v>
      </c>
      <c r="H33" s="323">
        <f t="shared" si="4"/>
        <v>3217335</v>
      </c>
      <c r="I33" s="323"/>
    </row>
    <row r="34" spans="1:9" ht="21.75" customHeight="1">
      <c r="A34" s="277" t="s">
        <v>38</v>
      </c>
      <c r="B34" s="12">
        <v>0</v>
      </c>
      <c r="C34" s="12">
        <v>0</v>
      </c>
      <c r="D34" s="12">
        <v>10990</v>
      </c>
      <c r="E34" s="12">
        <v>181160</v>
      </c>
      <c r="F34" s="12">
        <v>163000</v>
      </c>
      <c r="G34" s="12">
        <f t="shared" si="3"/>
        <v>10990</v>
      </c>
      <c r="H34" s="322">
        <f t="shared" si="4"/>
        <v>344160</v>
      </c>
      <c r="I34" s="322"/>
    </row>
    <row r="35" spans="1:9" ht="21.75" customHeight="1">
      <c r="A35" s="34" t="s">
        <v>96</v>
      </c>
      <c r="B35" s="13">
        <v>0</v>
      </c>
      <c r="C35" s="13">
        <v>0</v>
      </c>
      <c r="D35" s="13">
        <v>68052</v>
      </c>
      <c r="E35" s="13">
        <v>2834494</v>
      </c>
      <c r="F35" s="13">
        <v>170320</v>
      </c>
      <c r="G35" s="13">
        <f t="shared" si="3"/>
        <v>68052</v>
      </c>
      <c r="H35" s="323">
        <f t="shared" si="4"/>
        <v>3004814</v>
      </c>
      <c r="I35" s="323"/>
    </row>
    <row r="36" spans="1:9" ht="21.75" customHeight="1">
      <c r="A36" s="277" t="s">
        <v>95</v>
      </c>
      <c r="B36" s="12">
        <v>250</v>
      </c>
      <c r="C36" s="12">
        <v>12500</v>
      </c>
      <c r="D36" s="12">
        <v>74240</v>
      </c>
      <c r="E36" s="12">
        <v>1681300</v>
      </c>
      <c r="F36" s="12">
        <v>230111</v>
      </c>
      <c r="G36" s="12">
        <f t="shared" si="3"/>
        <v>74490</v>
      </c>
      <c r="H36" s="322">
        <f t="shared" si="4"/>
        <v>1923911</v>
      </c>
      <c r="I36" s="322"/>
    </row>
    <row r="37" spans="1:9" ht="21.75" customHeight="1">
      <c r="A37" s="244" t="s">
        <v>39</v>
      </c>
      <c r="B37" s="13">
        <v>12850</v>
      </c>
      <c r="C37" s="13">
        <v>133880</v>
      </c>
      <c r="D37" s="13">
        <v>0</v>
      </c>
      <c r="E37" s="13">
        <v>0</v>
      </c>
      <c r="F37" s="13">
        <v>197000</v>
      </c>
      <c r="G37" s="13">
        <f t="shared" si="3"/>
        <v>12850</v>
      </c>
      <c r="H37" s="323">
        <f t="shared" si="4"/>
        <v>330880</v>
      </c>
      <c r="I37" s="323"/>
    </row>
    <row r="38" spans="1:9" ht="21.75" customHeight="1" thickBot="1">
      <c r="A38" s="277" t="s">
        <v>40</v>
      </c>
      <c r="B38" s="12">
        <v>0</v>
      </c>
      <c r="C38" s="12">
        <v>0</v>
      </c>
      <c r="D38" s="12">
        <v>199741</v>
      </c>
      <c r="E38" s="12">
        <v>4881833</v>
      </c>
      <c r="F38" s="12">
        <v>627280</v>
      </c>
      <c r="G38" s="12">
        <f t="shared" si="3"/>
        <v>199741</v>
      </c>
      <c r="H38" s="322">
        <f t="shared" si="4"/>
        <v>5509113</v>
      </c>
      <c r="I38" s="322"/>
    </row>
    <row r="39" spans="1:9" ht="21.75" customHeight="1" thickBot="1">
      <c r="A39" s="278" t="s">
        <v>3</v>
      </c>
      <c r="B39" s="18">
        <f aca="true" t="shared" si="5" ref="B39:H39">SUM(B27:B38)</f>
        <v>136491</v>
      </c>
      <c r="C39" s="18">
        <f t="shared" si="5"/>
        <v>1806350</v>
      </c>
      <c r="D39" s="18">
        <f t="shared" si="5"/>
        <v>939209</v>
      </c>
      <c r="E39" s="18">
        <f t="shared" si="5"/>
        <v>20011579</v>
      </c>
      <c r="F39" s="18">
        <f t="shared" si="5"/>
        <v>4242766</v>
      </c>
      <c r="G39" s="18">
        <f t="shared" si="5"/>
        <v>1075700</v>
      </c>
      <c r="H39" s="350">
        <f t="shared" si="5"/>
        <v>26060695</v>
      </c>
      <c r="I39" s="350"/>
    </row>
    <row r="40" spans="1:7" ht="15.75" thickTop="1">
      <c r="A40" s="342"/>
      <c r="B40" s="342"/>
      <c r="C40" s="342"/>
      <c r="D40" s="342"/>
      <c r="E40" s="342"/>
      <c r="F40" s="342"/>
      <c r="G40" s="342"/>
    </row>
    <row r="44" ht="20.25" customHeight="1"/>
    <row r="45" spans="1:9" ht="20.25" customHeight="1">
      <c r="A45" s="325" t="s">
        <v>451</v>
      </c>
      <c r="B45" s="325"/>
      <c r="C45" s="325"/>
      <c r="D45" s="325"/>
      <c r="E45" s="325"/>
      <c r="F45" s="325"/>
      <c r="G45" s="325"/>
      <c r="H45" s="325"/>
      <c r="I45" s="325"/>
    </row>
    <row r="46" spans="1:9" ht="15" customHeight="1">
      <c r="A46" s="327" t="s">
        <v>471</v>
      </c>
      <c r="B46" s="327"/>
      <c r="C46" s="119"/>
      <c r="D46" s="328" t="s">
        <v>151</v>
      </c>
      <c r="E46" s="328"/>
      <c r="F46" s="119"/>
      <c r="G46" s="119"/>
      <c r="H46" s="326" t="s">
        <v>89</v>
      </c>
      <c r="I46" s="326"/>
    </row>
    <row r="47" spans="1:9" ht="15.75" customHeight="1">
      <c r="A47" s="340" t="s">
        <v>31</v>
      </c>
      <c r="B47" s="343" t="s">
        <v>243</v>
      </c>
      <c r="C47" s="343"/>
      <c r="D47" s="343" t="s">
        <v>244</v>
      </c>
      <c r="E47" s="343"/>
      <c r="F47" s="343" t="s">
        <v>245</v>
      </c>
      <c r="G47" s="343"/>
      <c r="H47" s="343" t="s">
        <v>480</v>
      </c>
      <c r="I47" s="343"/>
    </row>
    <row r="48" spans="1:9" ht="14.25" customHeight="1" thickBot="1">
      <c r="A48" s="341"/>
      <c r="B48" s="165" t="s">
        <v>20</v>
      </c>
      <c r="C48" s="165" t="s">
        <v>32</v>
      </c>
      <c r="D48" s="165" t="s">
        <v>20</v>
      </c>
      <c r="E48" s="165" t="s">
        <v>32</v>
      </c>
      <c r="F48" s="165" t="s">
        <v>20</v>
      </c>
      <c r="G48" s="165" t="s">
        <v>32</v>
      </c>
      <c r="H48" s="165" t="s">
        <v>20</v>
      </c>
      <c r="I48" s="165" t="s">
        <v>32</v>
      </c>
    </row>
    <row r="49" spans="1:9" ht="21.75" customHeight="1" thickTop="1">
      <c r="A49" s="156" t="s">
        <v>339</v>
      </c>
      <c r="B49" s="13">
        <v>177</v>
      </c>
      <c r="C49" s="13">
        <v>18200</v>
      </c>
      <c r="D49" s="13">
        <v>976</v>
      </c>
      <c r="E49" s="13">
        <v>72900</v>
      </c>
      <c r="F49" s="13">
        <v>60</v>
      </c>
      <c r="G49" s="13">
        <v>6000</v>
      </c>
      <c r="H49" s="13">
        <f>B49+D49+F49</f>
        <v>1213</v>
      </c>
      <c r="I49" s="13">
        <f>C49+E49+G49</f>
        <v>97100</v>
      </c>
    </row>
    <row r="50" spans="1:9" ht="21.75" customHeight="1">
      <c r="A50" s="157" t="s">
        <v>33</v>
      </c>
      <c r="B50" s="12">
        <v>1</v>
      </c>
      <c r="C50" s="12">
        <v>75</v>
      </c>
      <c r="D50" s="12">
        <v>0</v>
      </c>
      <c r="E50" s="12">
        <v>0</v>
      </c>
      <c r="F50" s="12">
        <v>0</v>
      </c>
      <c r="G50" s="12">
        <v>0</v>
      </c>
      <c r="H50" s="12">
        <f aca="true" t="shared" si="6" ref="H50:H60">B50+D50+F50</f>
        <v>1</v>
      </c>
      <c r="I50" s="12">
        <f aca="true" t="shared" si="7" ref="I50:I60">C50+E50+G50</f>
        <v>75</v>
      </c>
    </row>
    <row r="51" spans="1:9" ht="21.75" customHeight="1">
      <c r="A51" s="156" t="s">
        <v>34</v>
      </c>
      <c r="B51" s="13">
        <v>0</v>
      </c>
      <c r="C51" s="13">
        <v>0</v>
      </c>
      <c r="D51" s="13">
        <v>240</v>
      </c>
      <c r="E51" s="13">
        <v>21980</v>
      </c>
      <c r="F51" s="13">
        <v>65</v>
      </c>
      <c r="G51" s="13">
        <v>9380</v>
      </c>
      <c r="H51" s="13">
        <f t="shared" si="6"/>
        <v>305</v>
      </c>
      <c r="I51" s="13">
        <f t="shared" si="7"/>
        <v>31360</v>
      </c>
    </row>
    <row r="52" spans="1:9" ht="21.75" customHeight="1">
      <c r="A52" s="157" t="s">
        <v>340</v>
      </c>
      <c r="B52" s="12">
        <v>0</v>
      </c>
      <c r="C52" s="12">
        <v>0</v>
      </c>
      <c r="D52" s="12">
        <v>1396</v>
      </c>
      <c r="E52" s="12">
        <v>46763</v>
      </c>
      <c r="F52" s="12">
        <v>104</v>
      </c>
      <c r="G52" s="12">
        <v>18035</v>
      </c>
      <c r="H52" s="12">
        <f t="shared" si="6"/>
        <v>1500</v>
      </c>
      <c r="I52" s="12">
        <f t="shared" si="7"/>
        <v>64798</v>
      </c>
    </row>
    <row r="53" spans="1:9" ht="21.75" customHeight="1">
      <c r="A53" s="156" t="s">
        <v>35</v>
      </c>
      <c r="B53" s="13">
        <v>0</v>
      </c>
      <c r="C53" s="13">
        <v>0</v>
      </c>
      <c r="D53" s="13">
        <v>433</v>
      </c>
      <c r="E53" s="13">
        <v>34105</v>
      </c>
      <c r="F53" s="13">
        <v>72</v>
      </c>
      <c r="G53" s="13">
        <v>18600</v>
      </c>
      <c r="H53" s="13">
        <f t="shared" si="6"/>
        <v>505</v>
      </c>
      <c r="I53" s="13">
        <f t="shared" si="7"/>
        <v>52705</v>
      </c>
    </row>
    <row r="54" spans="1:9" ht="21.75" customHeight="1">
      <c r="A54" s="157" t="s">
        <v>36</v>
      </c>
      <c r="B54" s="12">
        <v>0</v>
      </c>
      <c r="C54" s="12">
        <v>0</v>
      </c>
      <c r="D54" s="12">
        <v>232</v>
      </c>
      <c r="E54" s="12">
        <v>9280</v>
      </c>
      <c r="F54" s="12">
        <v>29</v>
      </c>
      <c r="G54" s="12">
        <v>4115</v>
      </c>
      <c r="H54" s="12">
        <f t="shared" si="6"/>
        <v>261</v>
      </c>
      <c r="I54" s="12">
        <f t="shared" si="7"/>
        <v>13395</v>
      </c>
    </row>
    <row r="55" spans="1:9" ht="21.75" customHeight="1">
      <c r="A55" s="156" t="s">
        <v>37</v>
      </c>
      <c r="B55" s="13">
        <v>380</v>
      </c>
      <c r="C55" s="13">
        <v>22050</v>
      </c>
      <c r="D55" s="13">
        <v>0</v>
      </c>
      <c r="E55" s="13">
        <v>0</v>
      </c>
      <c r="F55" s="13">
        <v>57</v>
      </c>
      <c r="G55" s="13">
        <v>10505</v>
      </c>
      <c r="H55" s="13">
        <f t="shared" si="6"/>
        <v>437</v>
      </c>
      <c r="I55" s="13">
        <f t="shared" si="7"/>
        <v>32555</v>
      </c>
    </row>
    <row r="56" spans="1:9" ht="21.75" customHeight="1">
      <c r="A56" s="157" t="s">
        <v>38</v>
      </c>
      <c r="B56" s="12">
        <v>40</v>
      </c>
      <c r="C56" s="12">
        <v>1400</v>
      </c>
      <c r="D56" s="12">
        <v>196</v>
      </c>
      <c r="E56" s="12">
        <v>7380</v>
      </c>
      <c r="F56" s="12">
        <v>31</v>
      </c>
      <c r="G56" s="12">
        <v>3790</v>
      </c>
      <c r="H56" s="12">
        <f t="shared" si="6"/>
        <v>267</v>
      </c>
      <c r="I56" s="12">
        <f t="shared" si="7"/>
        <v>12570</v>
      </c>
    </row>
    <row r="57" spans="1:9" ht="21.75" customHeight="1">
      <c r="A57" s="156" t="s">
        <v>96</v>
      </c>
      <c r="B57" s="13">
        <v>0</v>
      </c>
      <c r="C57" s="13">
        <v>0</v>
      </c>
      <c r="D57" s="13">
        <v>750</v>
      </c>
      <c r="E57" s="13">
        <v>30000</v>
      </c>
      <c r="F57" s="13">
        <v>200</v>
      </c>
      <c r="G57" s="13">
        <v>20000</v>
      </c>
      <c r="H57" s="13">
        <f t="shared" si="6"/>
        <v>950</v>
      </c>
      <c r="I57" s="13">
        <f t="shared" si="7"/>
        <v>50000</v>
      </c>
    </row>
    <row r="58" spans="1:9" ht="21.75" customHeight="1">
      <c r="A58" s="217" t="s">
        <v>95</v>
      </c>
      <c r="B58" s="12">
        <v>233</v>
      </c>
      <c r="C58" s="12">
        <v>19770</v>
      </c>
      <c r="D58" s="12">
        <v>511</v>
      </c>
      <c r="E58" s="12">
        <v>33420</v>
      </c>
      <c r="F58" s="12">
        <v>223</v>
      </c>
      <c r="G58" s="12">
        <v>24780</v>
      </c>
      <c r="H58" s="12">
        <f t="shared" si="6"/>
        <v>967</v>
      </c>
      <c r="I58" s="12">
        <f t="shared" si="7"/>
        <v>77970</v>
      </c>
    </row>
    <row r="59" spans="1:9" ht="21.75" customHeight="1">
      <c r="A59" s="156" t="s">
        <v>39</v>
      </c>
      <c r="B59" s="13">
        <v>0</v>
      </c>
      <c r="C59" s="13">
        <v>0</v>
      </c>
      <c r="D59" s="13">
        <v>0</v>
      </c>
      <c r="E59" s="13">
        <v>0</v>
      </c>
      <c r="F59" s="13">
        <v>410</v>
      </c>
      <c r="G59" s="13">
        <v>41000</v>
      </c>
      <c r="H59" s="13">
        <f t="shared" si="6"/>
        <v>410</v>
      </c>
      <c r="I59" s="13">
        <f t="shared" si="7"/>
        <v>41000</v>
      </c>
    </row>
    <row r="60" spans="1:9" ht="21.75" customHeight="1" thickBot="1">
      <c r="A60" s="157" t="s">
        <v>40</v>
      </c>
      <c r="B60" s="12">
        <v>0</v>
      </c>
      <c r="C60" s="12">
        <v>0</v>
      </c>
      <c r="D60" s="12">
        <v>39</v>
      </c>
      <c r="E60" s="12">
        <v>1775</v>
      </c>
      <c r="F60" s="12">
        <v>50</v>
      </c>
      <c r="G60" s="12">
        <v>6810</v>
      </c>
      <c r="H60" s="12">
        <f t="shared" si="6"/>
        <v>89</v>
      </c>
      <c r="I60" s="12">
        <f t="shared" si="7"/>
        <v>8585</v>
      </c>
    </row>
    <row r="61" spans="1:9" ht="21.75" customHeight="1" thickBot="1">
      <c r="A61" s="166" t="s">
        <v>3</v>
      </c>
      <c r="B61" s="18">
        <f aca="true" t="shared" si="8" ref="B61:I61">SUM(B49:B60)</f>
        <v>831</v>
      </c>
      <c r="C61" s="18">
        <f t="shared" si="8"/>
        <v>61495</v>
      </c>
      <c r="D61" s="18">
        <f t="shared" si="8"/>
        <v>4773</v>
      </c>
      <c r="E61" s="18">
        <f t="shared" si="8"/>
        <v>257603</v>
      </c>
      <c r="F61" s="248">
        <f t="shared" si="8"/>
        <v>1301</v>
      </c>
      <c r="G61" s="18">
        <f t="shared" si="8"/>
        <v>163015</v>
      </c>
      <c r="H61" s="18">
        <f t="shared" si="8"/>
        <v>6905</v>
      </c>
      <c r="I61" s="18">
        <f t="shared" si="8"/>
        <v>482113</v>
      </c>
    </row>
    <row r="62" spans="1:7" ht="15.75" thickTop="1">
      <c r="A62" s="342"/>
      <c r="B62" s="342"/>
      <c r="C62" s="342"/>
      <c r="D62" s="342"/>
      <c r="E62" s="342"/>
      <c r="F62" s="342"/>
      <c r="G62" s="342"/>
    </row>
    <row r="65" ht="15">
      <c r="C65" s="10"/>
    </row>
    <row r="66" ht="31.5" customHeight="1"/>
    <row r="67" spans="1:9" ht="20.25" customHeight="1">
      <c r="A67" s="325" t="s">
        <v>451</v>
      </c>
      <c r="B67" s="325"/>
      <c r="C67" s="325"/>
      <c r="D67" s="325"/>
      <c r="E67" s="325"/>
      <c r="F67" s="325"/>
      <c r="G67" s="325"/>
      <c r="H67" s="325"/>
      <c r="I67" s="325"/>
    </row>
    <row r="68" spans="1:9" ht="18" customHeight="1">
      <c r="A68" s="327" t="s">
        <v>472</v>
      </c>
      <c r="B68" s="327"/>
      <c r="C68" s="94"/>
      <c r="D68" s="328" t="s">
        <v>152</v>
      </c>
      <c r="E68" s="328"/>
      <c r="F68" s="94"/>
      <c r="G68" s="94"/>
      <c r="H68" s="326" t="s">
        <v>43</v>
      </c>
      <c r="I68" s="326"/>
    </row>
    <row r="69" spans="1:9" ht="15.75">
      <c r="A69" s="344" t="s">
        <v>50</v>
      </c>
      <c r="B69" s="344" t="s">
        <v>270</v>
      </c>
      <c r="C69" s="344"/>
      <c r="D69" s="344" t="s">
        <v>272</v>
      </c>
      <c r="E69" s="344"/>
      <c r="F69" s="344" t="s">
        <v>271</v>
      </c>
      <c r="G69" s="344"/>
      <c r="H69" s="344" t="s">
        <v>481</v>
      </c>
      <c r="I69" s="344"/>
    </row>
    <row r="70" spans="1:9" ht="16.5" thickBot="1">
      <c r="A70" s="345"/>
      <c r="B70" s="164" t="s">
        <v>20</v>
      </c>
      <c r="C70" s="164" t="s">
        <v>32</v>
      </c>
      <c r="D70" s="164" t="s">
        <v>20</v>
      </c>
      <c r="E70" s="164" t="s">
        <v>32</v>
      </c>
      <c r="F70" s="164" t="s">
        <v>20</v>
      </c>
      <c r="G70" s="164" t="s">
        <v>32</v>
      </c>
      <c r="H70" s="164" t="s">
        <v>20</v>
      </c>
      <c r="I70" s="164" t="s">
        <v>32</v>
      </c>
    </row>
    <row r="71" spans="1:9" ht="21.75" customHeight="1" thickTop="1">
      <c r="A71" s="114" t="s">
        <v>339</v>
      </c>
      <c r="B71" s="13">
        <v>3573</v>
      </c>
      <c r="C71" s="13">
        <v>724450</v>
      </c>
      <c r="D71" s="13">
        <v>39</v>
      </c>
      <c r="E71" s="13">
        <v>9900</v>
      </c>
      <c r="F71" s="13">
        <v>7221</v>
      </c>
      <c r="G71" s="13">
        <v>773255</v>
      </c>
      <c r="H71" s="13">
        <f>B71+D71+F71</f>
        <v>10833</v>
      </c>
      <c r="I71" s="13">
        <f>C71+E71+G71</f>
        <v>1507605</v>
      </c>
    </row>
    <row r="72" spans="1:9" ht="21.75" customHeight="1">
      <c r="A72" s="115" t="s">
        <v>33</v>
      </c>
      <c r="B72" s="12">
        <v>5097</v>
      </c>
      <c r="C72" s="12">
        <v>509670</v>
      </c>
      <c r="D72" s="12">
        <v>519</v>
      </c>
      <c r="E72" s="12">
        <v>51850</v>
      </c>
      <c r="F72" s="12">
        <v>17016</v>
      </c>
      <c r="G72" s="12">
        <v>1694575</v>
      </c>
      <c r="H72" s="12">
        <f aca="true" t="shared" si="9" ref="H72:H82">B72+D72+F72</f>
        <v>22632</v>
      </c>
      <c r="I72" s="12">
        <f aca="true" t="shared" si="10" ref="I72:I82">C72+E72+G72</f>
        <v>2256095</v>
      </c>
    </row>
    <row r="73" spans="1:9" ht="21.75" customHeight="1">
      <c r="A73" s="114" t="s">
        <v>34</v>
      </c>
      <c r="B73" s="13">
        <v>98409</v>
      </c>
      <c r="C73" s="13">
        <v>9355875</v>
      </c>
      <c r="D73" s="13">
        <v>46</v>
      </c>
      <c r="E73" s="13">
        <v>7475</v>
      </c>
      <c r="F73" s="13">
        <v>1438</v>
      </c>
      <c r="G73" s="13">
        <v>139570</v>
      </c>
      <c r="H73" s="13">
        <f t="shared" si="9"/>
        <v>99893</v>
      </c>
      <c r="I73" s="13">
        <f t="shared" si="10"/>
        <v>9502920</v>
      </c>
    </row>
    <row r="74" spans="1:9" ht="21.75" customHeight="1">
      <c r="A74" s="115" t="s">
        <v>340</v>
      </c>
      <c r="B74" s="12">
        <v>3554</v>
      </c>
      <c r="C74" s="12">
        <v>377290</v>
      </c>
      <c r="D74" s="12">
        <v>39</v>
      </c>
      <c r="E74" s="12">
        <v>10610</v>
      </c>
      <c r="F74" s="12">
        <v>3687</v>
      </c>
      <c r="G74" s="12">
        <v>356305</v>
      </c>
      <c r="H74" s="12">
        <f t="shared" si="9"/>
        <v>7280</v>
      </c>
      <c r="I74" s="12">
        <f t="shared" si="10"/>
        <v>744205</v>
      </c>
    </row>
    <row r="75" spans="1:9" ht="21.75" customHeight="1">
      <c r="A75" s="114" t="s">
        <v>35</v>
      </c>
      <c r="B75" s="13">
        <v>1755</v>
      </c>
      <c r="C75" s="13">
        <v>205850</v>
      </c>
      <c r="D75" s="13">
        <v>22</v>
      </c>
      <c r="E75" s="13">
        <v>6050</v>
      </c>
      <c r="F75" s="13">
        <v>582</v>
      </c>
      <c r="G75" s="13">
        <v>58370</v>
      </c>
      <c r="H75" s="13">
        <f t="shared" si="9"/>
        <v>2359</v>
      </c>
      <c r="I75" s="13">
        <f t="shared" si="10"/>
        <v>270270</v>
      </c>
    </row>
    <row r="76" spans="1:9" ht="21.75" customHeight="1">
      <c r="A76" s="115" t="s">
        <v>36</v>
      </c>
      <c r="B76" s="12">
        <v>10951</v>
      </c>
      <c r="C76" s="12">
        <v>1342630</v>
      </c>
      <c r="D76" s="12">
        <v>31</v>
      </c>
      <c r="E76" s="12">
        <v>7450</v>
      </c>
      <c r="F76" s="12">
        <v>631</v>
      </c>
      <c r="G76" s="12">
        <v>68290</v>
      </c>
      <c r="H76" s="12">
        <f t="shared" si="9"/>
        <v>11613</v>
      </c>
      <c r="I76" s="12">
        <f t="shared" si="10"/>
        <v>1418370</v>
      </c>
    </row>
    <row r="77" spans="1:9" ht="21.75" customHeight="1">
      <c r="A77" s="114" t="s">
        <v>37</v>
      </c>
      <c r="B77" s="13">
        <v>33550</v>
      </c>
      <c r="C77" s="13">
        <v>3592092</v>
      </c>
      <c r="D77" s="13">
        <v>16</v>
      </c>
      <c r="E77" s="13">
        <v>2950</v>
      </c>
      <c r="F77" s="13">
        <v>0</v>
      </c>
      <c r="G77" s="13">
        <v>0</v>
      </c>
      <c r="H77" s="13">
        <f t="shared" si="9"/>
        <v>33566</v>
      </c>
      <c r="I77" s="13">
        <f t="shared" si="10"/>
        <v>3595042</v>
      </c>
    </row>
    <row r="78" spans="1:9" ht="21.75" customHeight="1">
      <c r="A78" s="115" t="s">
        <v>38</v>
      </c>
      <c r="B78" s="12">
        <v>3427</v>
      </c>
      <c r="C78" s="12">
        <v>373545</v>
      </c>
      <c r="D78" s="12">
        <v>38</v>
      </c>
      <c r="E78" s="12">
        <v>8395</v>
      </c>
      <c r="F78" s="12">
        <v>1044</v>
      </c>
      <c r="G78" s="12">
        <v>108690</v>
      </c>
      <c r="H78" s="12">
        <f t="shared" si="9"/>
        <v>4509</v>
      </c>
      <c r="I78" s="12">
        <f t="shared" si="10"/>
        <v>490630</v>
      </c>
    </row>
    <row r="79" spans="1:9" ht="21.75" customHeight="1">
      <c r="A79" s="114" t="s">
        <v>96</v>
      </c>
      <c r="B79" s="13">
        <v>11466</v>
      </c>
      <c r="C79" s="13">
        <v>1209985</v>
      </c>
      <c r="D79" s="13">
        <v>100</v>
      </c>
      <c r="E79" s="13">
        <v>10000</v>
      </c>
      <c r="F79" s="13">
        <v>0</v>
      </c>
      <c r="G79" s="13">
        <v>0</v>
      </c>
      <c r="H79" s="13">
        <f t="shared" si="9"/>
        <v>11566</v>
      </c>
      <c r="I79" s="13">
        <f t="shared" si="10"/>
        <v>1219985</v>
      </c>
    </row>
    <row r="80" spans="1:9" ht="21.75" customHeight="1">
      <c r="A80" s="217" t="s">
        <v>95</v>
      </c>
      <c r="B80" s="12">
        <v>5410</v>
      </c>
      <c r="C80" s="12">
        <v>599575</v>
      </c>
      <c r="D80" s="12">
        <v>147</v>
      </c>
      <c r="E80" s="12">
        <v>24290</v>
      </c>
      <c r="F80" s="12">
        <v>478</v>
      </c>
      <c r="G80" s="12">
        <v>48970</v>
      </c>
      <c r="H80" s="12">
        <f t="shared" si="9"/>
        <v>6035</v>
      </c>
      <c r="I80" s="12">
        <f t="shared" si="10"/>
        <v>672835</v>
      </c>
    </row>
    <row r="81" spans="1:9" ht="21.75" customHeight="1">
      <c r="A81" s="114" t="s">
        <v>39</v>
      </c>
      <c r="B81" s="13">
        <v>1295</v>
      </c>
      <c r="C81" s="13">
        <v>196050</v>
      </c>
      <c r="D81" s="13">
        <v>69</v>
      </c>
      <c r="E81" s="13">
        <v>11040</v>
      </c>
      <c r="F81" s="13">
        <v>246</v>
      </c>
      <c r="G81" s="13">
        <v>24600</v>
      </c>
      <c r="H81" s="13">
        <f t="shared" si="9"/>
        <v>1610</v>
      </c>
      <c r="I81" s="13">
        <f t="shared" si="10"/>
        <v>231690</v>
      </c>
    </row>
    <row r="82" spans="1:9" ht="21.75" customHeight="1">
      <c r="A82" s="115" t="s">
        <v>40</v>
      </c>
      <c r="B82" s="12">
        <v>29818</v>
      </c>
      <c r="C82" s="12">
        <v>2935340</v>
      </c>
      <c r="D82" s="12">
        <v>93</v>
      </c>
      <c r="E82" s="12">
        <v>10470</v>
      </c>
      <c r="F82" s="12">
        <v>59658</v>
      </c>
      <c r="G82" s="12">
        <v>5391460</v>
      </c>
      <c r="H82" s="12">
        <f t="shared" si="9"/>
        <v>89569</v>
      </c>
      <c r="I82" s="12">
        <f t="shared" si="10"/>
        <v>8337270</v>
      </c>
    </row>
    <row r="83" spans="1:9" ht="21.75" customHeight="1" thickBot="1">
      <c r="A83" s="122" t="s">
        <v>91</v>
      </c>
      <c r="B83" s="19">
        <f aca="true" t="shared" si="11" ref="B83:I83">SUM(B71:B82)</f>
        <v>208305</v>
      </c>
      <c r="C83" s="19">
        <f t="shared" si="11"/>
        <v>21422352</v>
      </c>
      <c r="D83" s="19">
        <f t="shared" si="11"/>
        <v>1159</v>
      </c>
      <c r="E83" s="19">
        <f t="shared" si="11"/>
        <v>160480</v>
      </c>
      <c r="F83" s="19">
        <f t="shared" si="11"/>
        <v>92001</v>
      </c>
      <c r="G83" s="247">
        <f t="shared" si="11"/>
        <v>8664085</v>
      </c>
      <c r="H83" s="19">
        <f t="shared" si="11"/>
        <v>301465</v>
      </c>
      <c r="I83" s="19">
        <f t="shared" si="11"/>
        <v>30246917</v>
      </c>
    </row>
    <row r="84" spans="1:9" ht="15.75" thickTop="1">
      <c r="A84" s="342"/>
      <c r="B84" s="342"/>
      <c r="C84" s="342"/>
      <c r="D84" s="342"/>
      <c r="E84" s="342"/>
      <c r="F84" s="342"/>
      <c r="G84" s="342"/>
      <c r="H84" s="10"/>
      <c r="I84" s="10"/>
    </row>
  </sheetData>
  <sheetProtection/>
  <mergeCells count="53">
    <mergeCell ref="H36:I36"/>
    <mergeCell ref="H37:I37"/>
    <mergeCell ref="H38:I38"/>
    <mergeCell ref="H39:I39"/>
    <mergeCell ref="G25:I25"/>
    <mergeCell ref="H30:I30"/>
    <mergeCell ref="H31:I31"/>
    <mergeCell ref="H32:I32"/>
    <mergeCell ref="H33:I33"/>
    <mergeCell ref="H34:I34"/>
    <mergeCell ref="H35:I35"/>
    <mergeCell ref="A23:I23"/>
    <mergeCell ref="H24:I24"/>
    <mergeCell ref="H27:I27"/>
    <mergeCell ref="H28:I28"/>
    <mergeCell ref="H29:I29"/>
    <mergeCell ref="H26:I26"/>
    <mergeCell ref="B47:C47"/>
    <mergeCell ref="D47:E47"/>
    <mergeCell ref="F47:G47"/>
    <mergeCell ref="B5:C5"/>
    <mergeCell ref="D5:E5"/>
    <mergeCell ref="F5:G5"/>
    <mergeCell ref="B25:C25"/>
    <mergeCell ref="D25:E25"/>
    <mergeCell ref="H4:I4"/>
    <mergeCell ref="A24:B24"/>
    <mergeCell ref="C24:E24"/>
    <mergeCell ref="A3:I3"/>
    <mergeCell ref="A20:G20"/>
    <mergeCell ref="A5:A6"/>
    <mergeCell ref="A4:B4"/>
    <mergeCell ref="E4:F4"/>
    <mergeCell ref="F69:G69"/>
    <mergeCell ref="A68:B68"/>
    <mergeCell ref="B69:C69"/>
    <mergeCell ref="A45:I45"/>
    <mergeCell ref="H5:I5"/>
    <mergeCell ref="A40:G40"/>
    <mergeCell ref="A25:A26"/>
    <mergeCell ref="A46:B46"/>
    <mergeCell ref="D46:E46"/>
    <mergeCell ref="H46:I46"/>
    <mergeCell ref="A84:G84"/>
    <mergeCell ref="H47:I47"/>
    <mergeCell ref="H69:I69"/>
    <mergeCell ref="A69:A70"/>
    <mergeCell ref="A67:I67"/>
    <mergeCell ref="A62:G62"/>
    <mergeCell ref="H68:I68"/>
    <mergeCell ref="D68:E68"/>
    <mergeCell ref="A47:A48"/>
    <mergeCell ref="D69:E69"/>
  </mergeCells>
  <printOptions/>
  <pageMargins left="1" right="1.87" top="1.23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61"/>
  <sheetViews>
    <sheetView rightToLeft="1" zoomScalePageLayoutView="0" workbookViewId="0" topLeftCell="A1">
      <selection activeCell="D21" sqref="D21"/>
    </sheetView>
  </sheetViews>
  <sheetFormatPr defaultColWidth="9.140625" defaultRowHeight="15"/>
  <cols>
    <col min="1" max="1" width="5.8515625" style="0" customWidth="1"/>
    <col min="2" max="2" width="9.57421875" style="0" customWidth="1"/>
    <col min="3" max="3" width="10.28125" style="0" customWidth="1"/>
    <col min="4" max="4" width="10.421875" style="0" customWidth="1"/>
    <col min="5" max="5" width="9.28125" style="0" customWidth="1"/>
    <col min="6" max="6" width="12.57421875" style="0" customWidth="1"/>
    <col min="7" max="7" width="11.7109375" style="0" customWidth="1"/>
    <col min="8" max="8" width="12.8515625" style="0" customWidth="1"/>
    <col min="9" max="9" width="12.28125" style="0" customWidth="1"/>
    <col min="10" max="10" width="9.28125" style="0" customWidth="1"/>
    <col min="11" max="11" width="12.28125" style="0" customWidth="1"/>
  </cols>
  <sheetData>
    <row r="2" spans="2:11" ht="18">
      <c r="B2" s="325" t="s">
        <v>451</v>
      </c>
      <c r="C2" s="325"/>
      <c r="D2" s="325"/>
      <c r="E2" s="325"/>
      <c r="F2" s="325"/>
      <c r="G2" s="325"/>
      <c r="H2" s="325"/>
      <c r="I2" s="325"/>
      <c r="J2" s="325"/>
      <c r="K2" s="1"/>
    </row>
    <row r="3" spans="2:10" ht="22.5" customHeight="1">
      <c r="B3" s="327" t="s">
        <v>471</v>
      </c>
      <c r="C3" s="327"/>
      <c r="D3" s="123"/>
      <c r="E3" s="328" t="s">
        <v>51</v>
      </c>
      <c r="F3" s="328"/>
      <c r="G3" s="117"/>
      <c r="H3" s="117"/>
      <c r="I3" s="328" t="s">
        <v>48</v>
      </c>
      <c r="J3" s="328"/>
    </row>
    <row r="4" spans="2:11" ht="15.75">
      <c r="B4" s="340" t="s">
        <v>9</v>
      </c>
      <c r="C4" s="340" t="s">
        <v>273</v>
      </c>
      <c r="D4" s="340"/>
      <c r="E4" s="340" t="s">
        <v>274</v>
      </c>
      <c r="F4" s="340"/>
      <c r="G4" s="340" t="s">
        <v>275</v>
      </c>
      <c r="H4" s="340"/>
      <c r="I4" s="340" t="s">
        <v>224</v>
      </c>
      <c r="J4" s="340"/>
      <c r="K4" s="2"/>
    </row>
    <row r="5" spans="2:11" ht="16.5" thickBot="1">
      <c r="B5" s="341"/>
      <c r="C5" s="164" t="s">
        <v>22</v>
      </c>
      <c r="D5" s="164" t="s">
        <v>32</v>
      </c>
      <c r="E5" s="164" t="s">
        <v>22</v>
      </c>
      <c r="F5" s="164" t="s">
        <v>32</v>
      </c>
      <c r="G5" s="164" t="s">
        <v>22</v>
      </c>
      <c r="H5" s="164" t="s">
        <v>32</v>
      </c>
      <c r="I5" s="164" t="s">
        <v>22</v>
      </c>
      <c r="J5" s="164" t="s">
        <v>32</v>
      </c>
      <c r="K5" s="2"/>
    </row>
    <row r="6" spans="2:11" ht="21.75" customHeight="1" thickTop="1">
      <c r="B6" s="244" t="s">
        <v>339</v>
      </c>
      <c r="C6" s="13">
        <v>9050</v>
      </c>
      <c r="D6" s="13">
        <v>94150</v>
      </c>
      <c r="E6" s="13">
        <v>0</v>
      </c>
      <c r="F6" s="13">
        <v>0</v>
      </c>
      <c r="G6" s="13">
        <v>3575</v>
      </c>
      <c r="H6" s="13">
        <v>3575</v>
      </c>
      <c r="I6" s="13">
        <v>0</v>
      </c>
      <c r="J6" s="13">
        <v>0</v>
      </c>
      <c r="K6" s="3"/>
    </row>
    <row r="7" spans="2:11" ht="21.75" customHeight="1">
      <c r="B7" s="277" t="s">
        <v>33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3"/>
    </row>
    <row r="8" spans="2:11" ht="21.75" customHeight="1">
      <c r="B8" s="244" t="s">
        <v>34</v>
      </c>
      <c r="C8" s="13">
        <v>0</v>
      </c>
      <c r="D8" s="13">
        <v>0</v>
      </c>
      <c r="E8" s="13">
        <v>0</v>
      </c>
      <c r="F8" s="13">
        <v>0</v>
      </c>
      <c r="G8" s="13">
        <v>10779</v>
      </c>
      <c r="H8" s="13">
        <v>10779</v>
      </c>
      <c r="I8" s="13">
        <v>0</v>
      </c>
      <c r="J8" s="13">
        <v>0</v>
      </c>
      <c r="K8" s="3"/>
    </row>
    <row r="9" spans="2:11" ht="21.75" customHeight="1">
      <c r="B9" s="277" t="s">
        <v>340</v>
      </c>
      <c r="C9" s="12">
        <v>0</v>
      </c>
      <c r="D9" s="12">
        <v>0</v>
      </c>
      <c r="E9" s="12">
        <v>0</v>
      </c>
      <c r="F9" s="12">
        <v>0</v>
      </c>
      <c r="G9" s="12">
        <v>22340</v>
      </c>
      <c r="H9" s="12">
        <v>22340</v>
      </c>
      <c r="I9" s="12">
        <v>0</v>
      </c>
      <c r="J9" s="12">
        <v>0</v>
      </c>
      <c r="K9" s="3"/>
    </row>
    <row r="10" spans="2:11" ht="21.75" customHeight="1">
      <c r="B10" s="244" t="s">
        <v>35</v>
      </c>
      <c r="C10" s="13">
        <v>0</v>
      </c>
      <c r="D10" s="13">
        <v>0</v>
      </c>
      <c r="E10" s="13">
        <v>0</v>
      </c>
      <c r="F10" s="13">
        <v>0</v>
      </c>
      <c r="G10" s="13">
        <v>8630</v>
      </c>
      <c r="H10" s="13">
        <v>8630</v>
      </c>
      <c r="I10" s="13">
        <v>0</v>
      </c>
      <c r="J10" s="13">
        <v>0</v>
      </c>
      <c r="K10" s="3"/>
    </row>
    <row r="11" spans="2:10" ht="21.75" customHeight="1">
      <c r="B11" s="277" t="s">
        <v>36</v>
      </c>
      <c r="C11" s="12">
        <v>0</v>
      </c>
      <c r="D11" s="12">
        <v>0</v>
      </c>
      <c r="E11" s="12">
        <v>90</v>
      </c>
      <c r="F11" s="12">
        <v>1620</v>
      </c>
      <c r="G11" s="12">
        <v>2132</v>
      </c>
      <c r="H11" s="12">
        <v>2132</v>
      </c>
      <c r="I11" s="12">
        <v>0</v>
      </c>
      <c r="J11" s="12">
        <v>0</v>
      </c>
    </row>
    <row r="12" spans="2:11" ht="21.75" customHeight="1">
      <c r="B12" s="244" t="s">
        <v>37</v>
      </c>
      <c r="C12" s="13">
        <v>0</v>
      </c>
      <c r="D12" s="13">
        <v>0</v>
      </c>
      <c r="E12" s="13">
        <v>0</v>
      </c>
      <c r="F12" s="13">
        <v>0</v>
      </c>
      <c r="G12" s="13">
        <v>5375</v>
      </c>
      <c r="H12" s="13">
        <v>5375</v>
      </c>
      <c r="I12" s="13">
        <v>0</v>
      </c>
      <c r="J12" s="13">
        <v>0</v>
      </c>
      <c r="K12" s="3"/>
    </row>
    <row r="13" spans="2:11" ht="21.75" customHeight="1">
      <c r="B13" s="277" t="s">
        <v>38</v>
      </c>
      <c r="C13" s="12">
        <v>0</v>
      </c>
      <c r="D13" s="12">
        <v>0</v>
      </c>
      <c r="E13" s="12">
        <v>440</v>
      </c>
      <c r="F13" s="12">
        <v>3520</v>
      </c>
      <c r="G13" s="12">
        <v>4102</v>
      </c>
      <c r="H13" s="12">
        <v>4102</v>
      </c>
      <c r="I13" s="12">
        <v>760</v>
      </c>
      <c r="J13" s="12">
        <v>7600</v>
      </c>
      <c r="K13" s="3"/>
    </row>
    <row r="14" spans="2:11" ht="21.75" customHeight="1">
      <c r="B14" s="34" t="s">
        <v>96</v>
      </c>
      <c r="C14" s="13">
        <v>0</v>
      </c>
      <c r="D14" s="13">
        <v>0</v>
      </c>
      <c r="E14" s="13">
        <v>0</v>
      </c>
      <c r="F14" s="13">
        <v>0</v>
      </c>
      <c r="G14" s="13">
        <v>2350</v>
      </c>
      <c r="H14" s="13">
        <v>2350</v>
      </c>
      <c r="I14" s="13">
        <v>0</v>
      </c>
      <c r="J14" s="13">
        <v>0</v>
      </c>
      <c r="K14" s="3"/>
    </row>
    <row r="15" spans="2:11" ht="21.75" customHeight="1">
      <c r="B15" s="277" t="s">
        <v>95</v>
      </c>
      <c r="C15" s="12">
        <v>5550</v>
      </c>
      <c r="D15" s="12">
        <v>104300</v>
      </c>
      <c r="E15" s="12">
        <v>2850</v>
      </c>
      <c r="F15" s="12">
        <v>56720</v>
      </c>
      <c r="G15" s="12">
        <v>17880</v>
      </c>
      <c r="H15" s="12">
        <v>17880</v>
      </c>
      <c r="I15" s="12">
        <v>0</v>
      </c>
      <c r="J15" s="12">
        <v>0</v>
      </c>
      <c r="K15" s="3"/>
    </row>
    <row r="16" spans="2:11" ht="21.75" customHeight="1">
      <c r="B16" s="244" t="s">
        <v>39</v>
      </c>
      <c r="C16" s="13">
        <v>0</v>
      </c>
      <c r="D16" s="13">
        <v>0</v>
      </c>
      <c r="E16" s="13">
        <v>0</v>
      </c>
      <c r="F16" s="13">
        <v>0</v>
      </c>
      <c r="G16" s="13">
        <v>10080</v>
      </c>
      <c r="H16" s="13">
        <v>10080</v>
      </c>
      <c r="I16" s="13">
        <v>0</v>
      </c>
      <c r="J16" s="13">
        <v>0</v>
      </c>
      <c r="K16" s="3"/>
    </row>
    <row r="17" spans="2:11" ht="21.75" customHeight="1" thickBot="1">
      <c r="B17" s="277" t="s">
        <v>40</v>
      </c>
      <c r="C17" s="12">
        <v>0</v>
      </c>
      <c r="D17" s="12">
        <v>0</v>
      </c>
      <c r="E17" s="12">
        <v>0</v>
      </c>
      <c r="F17" s="12">
        <v>0</v>
      </c>
      <c r="G17" s="12">
        <v>14995</v>
      </c>
      <c r="H17" s="12">
        <v>14995</v>
      </c>
      <c r="I17" s="12">
        <v>0</v>
      </c>
      <c r="J17" s="12">
        <v>0</v>
      </c>
      <c r="K17" s="3"/>
    </row>
    <row r="18" spans="2:10" ht="21.75" customHeight="1" thickBot="1">
      <c r="B18" s="250" t="s">
        <v>3</v>
      </c>
      <c r="C18" s="18">
        <f aca="true" t="shared" si="0" ref="C18:J18">SUM(C6:C17)</f>
        <v>14600</v>
      </c>
      <c r="D18" s="18">
        <f t="shared" si="0"/>
        <v>198450</v>
      </c>
      <c r="E18" s="18">
        <f t="shared" si="0"/>
        <v>3380</v>
      </c>
      <c r="F18" s="18">
        <f t="shared" si="0"/>
        <v>61860</v>
      </c>
      <c r="G18" s="18">
        <f t="shared" si="0"/>
        <v>102238</v>
      </c>
      <c r="H18" s="18">
        <f t="shared" si="0"/>
        <v>102238</v>
      </c>
      <c r="I18" s="18">
        <f t="shared" si="0"/>
        <v>760</v>
      </c>
      <c r="J18" s="18">
        <f t="shared" si="0"/>
        <v>7600</v>
      </c>
    </row>
    <row r="19" spans="2:8" ht="15.75" thickTop="1">
      <c r="B19" s="342"/>
      <c r="C19" s="342"/>
      <c r="D19" s="342"/>
      <c r="E19" s="342"/>
      <c r="F19" s="342"/>
      <c r="G19" s="342"/>
      <c r="H19" s="342"/>
    </row>
    <row r="24" spans="2:10" ht="20.25" customHeight="1">
      <c r="B24" s="325" t="s">
        <v>451</v>
      </c>
      <c r="C24" s="325"/>
      <c r="D24" s="325"/>
      <c r="E24" s="325"/>
      <c r="F24" s="325"/>
      <c r="G24" s="325"/>
      <c r="H24" s="325"/>
      <c r="I24" s="325"/>
      <c r="J24" s="325"/>
    </row>
    <row r="25" spans="2:10" ht="15.75" customHeight="1">
      <c r="B25" s="327" t="s">
        <v>471</v>
      </c>
      <c r="C25" s="327"/>
      <c r="D25" s="117"/>
      <c r="E25" s="328" t="s">
        <v>51</v>
      </c>
      <c r="F25" s="328"/>
      <c r="G25" s="328"/>
      <c r="H25" s="117"/>
      <c r="I25" s="328" t="s">
        <v>52</v>
      </c>
      <c r="J25" s="328"/>
    </row>
    <row r="26" spans="2:10" ht="15.75">
      <c r="B26" s="340" t="s">
        <v>9</v>
      </c>
      <c r="C26" s="340" t="s">
        <v>276</v>
      </c>
      <c r="D26" s="340"/>
      <c r="E26" s="340" t="s">
        <v>277</v>
      </c>
      <c r="F26" s="340"/>
      <c r="G26" s="340" t="s">
        <v>278</v>
      </c>
      <c r="H26" s="340"/>
      <c r="I26" s="340" t="s">
        <v>279</v>
      </c>
      <c r="J26" s="340"/>
    </row>
    <row r="27" spans="2:10" ht="16.5" thickBot="1">
      <c r="B27" s="341"/>
      <c r="C27" s="164" t="s">
        <v>22</v>
      </c>
      <c r="D27" s="164" t="s">
        <v>32</v>
      </c>
      <c r="E27" s="164" t="s">
        <v>22</v>
      </c>
      <c r="F27" s="164" t="s">
        <v>32</v>
      </c>
      <c r="G27" s="164" t="s">
        <v>22</v>
      </c>
      <c r="H27" s="164" t="s">
        <v>32</v>
      </c>
      <c r="I27" s="164" t="s">
        <v>22</v>
      </c>
      <c r="J27" s="164" t="s">
        <v>32</v>
      </c>
    </row>
    <row r="28" spans="2:10" ht="21.75" customHeight="1" thickTop="1">
      <c r="B28" s="244" t="s">
        <v>339</v>
      </c>
      <c r="C28" s="13">
        <v>0</v>
      </c>
      <c r="D28" s="13">
        <v>0</v>
      </c>
      <c r="E28" s="13">
        <v>100</v>
      </c>
      <c r="F28" s="13">
        <v>2000</v>
      </c>
      <c r="G28" s="13">
        <v>0</v>
      </c>
      <c r="H28" s="13">
        <v>0</v>
      </c>
      <c r="I28" s="13">
        <v>1550</v>
      </c>
      <c r="J28" s="13">
        <v>16150</v>
      </c>
    </row>
    <row r="29" spans="2:10" ht="21.75" customHeight="1">
      <c r="B29" s="277" t="s">
        <v>33</v>
      </c>
      <c r="C29" s="12">
        <v>30</v>
      </c>
      <c r="D29" s="12">
        <v>900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</row>
    <row r="30" spans="2:10" ht="21.75" customHeight="1">
      <c r="B30" s="244" t="s">
        <v>34</v>
      </c>
      <c r="C30" s="13">
        <v>3565</v>
      </c>
      <c r="D30" s="13">
        <v>216875</v>
      </c>
      <c r="E30" s="13">
        <v>1928</v>
      </c>
      <c r="F30" s="13">
        <v>75480</v>
      </c>
      <c r="G30" s="13">
        <v>2200</v>
      </c>
      <c r="H30" s="13">
        <v>30800</v>
      </c>
      <c r="I30" s="13">
        <v>6833</v>
      </c>
      <c r="J30" s="13">
        <v>72910</v>
      </c>
    </row>
    <row r="31" spans="2:10" ht="21.75" customHeight="1">
      <c r="B31" s="277" t="s">
        <v>340</v>
      </c>
      <c r="C31" s="12">
        <v>360</v>
      </c>
      <c r="D31" s="12">
        <v>15400</v>
      </c>
      <c r="E31" s="12">
        <v>90</v>
      </c>
      <c r="F31" s="12">
        <v>8100</v>
      </c>
      <c r="G31" s="12">
        <v>0</v>
      </c>
      <c r="H31" s="12">
        <v>0</v>
      </c>
      <c r="I31" s="12">
        <v>7324</v>
      </c>
      <c r="J31" s="12">
        <v>86495</v>
      </c>
    </row>
    <row r="32" spans="2:10" ht="21.75" customHeight="1">
      <c r="B32" s="244" t="s">
        <v>35</v>
      </c>
      <c r="C32" s="13">
        <v>1650</v>
      </c>
      <c r="D32" s="13">
        <v>48750</v>
      </c>
      <c r="E32" s="13">
        <v>1010</v>
      </c>
      <c r="F32" s="13">
        <v>20200</v>
      </c>
      <c r="G32" s="13">
        <v>0</v>
      </c>
      <c r="H32" s="13">
        <v>0</v>
      </c>
      <c r="I32" s="13">
        <v>3445</v>
      </c>
      <c r="J32" s="13">
        <v>39515</v>
      </c>
    </row>
    <row r="33" spans="2:10" ht="21.75" customHeight="1">
      <c r="B33" s="277" t="s">
        <v>36</v>
      </c>
      <c r="C33" s="12">
        <v>6551</v>
      </c>
      <c r="D33" s="12">
        <v>230670</v>
      </c>
      <c r="E33" s="12">
        <v>710</v>
      </c>
      <c r="F33" s="12">
        <v>22000</v>
      </c>
      <c r="G33" s="12">
        <v>0</v>
      </c>
      <c r="H33" s="12">
        <v>0</v>
      </c>
      <c r="I33" s="12">
        <v>2103</v>
      </c>
      <c r="J33" s="12">
        <v>28964</v>
      </c>
    </row>
    <row r="34" spans="2:10" ht="21.75" customHeight="1">
      <c r="B34" s="244" t="s">
        <v>37</v>
      </c>
      <c r="C34" s="13">
        <v>1597</v>
      </c>
      <c r="D34" s="13">
        <v>63880</v>
      </c>
      <c r="E34" s="13">
        <v>522</v>
      </c>
      <c r="F34" s="13">
        <v>11040</v>
      </c>
      <c r="G34" s="13">
        <v>1534</v>
      </c>
      <c r="H34" s="13">
        <v>18990</v>
      </c>
      <c r="I34" s="13">
        <v>2595</v>
      </c>
      <c r="J34" s="13">
        <v>35035</v>
      </c>
    </row>
    <row r="35" spans="2:10" ht="21.75" customHeight="1">
      <c r="B35" s="277" t="s">
        <v>38</v>
      </c>
      <c r="C35" s="12">
        <v>0</v>
      </c>
      <c r="D35" s="12">
        <v>0</v>
      </c>
      <c r="E35" s="12">
        <v>340</v>
      </c>
      <c r="F35" s="12">
        <v>5700</v>
      </c>
      <c r="G35" s="12">
        <v>0</v>
      </c>
      <c r="H35" s="12">
        <v>0</v>
      </c>
      <c r="I35" s="12">
        <v>3181</v>
      </c>
      <c r="J35" s="12">
        <v>33450</v>
      </c>
    </row>
    <row r="36" spans="2:10" ht="21.75" customHeight="1">
      <c r="B36" s="244" t="s">
        <v>96</v>
      </c>
      <c r="C36" s="13">
        <v>0</v>
      </c>
      <c r="D36" s="13">
        <v>0</v>
      </c>
      <c r="E36" s="13">
        <v>6188</v>
      </c>
      <c r="F36" s="13">
        <v>618800</v>
      </c>
      <c r="G36" s="13">
        <v>0</v>
      </c>
      <c r="H36" s="13">
        <v>0</v>
      </c>
      <c r="I36" s="13">
        <v>1710</v>
      </c>
      <c r="J36" s="13">
        <v>29650</v>
      </c>
    </row>
    <row r="37" spans="2:10" ht="21.75" customHeight="1">
      <c r="B37" s="217" t="s">
        <v>95</v>
      </c>
      <c r="C37" s="12">
        <v>6230</v>
      </c>
      <c r="D37" s="12">
        <v>344900</v>
      </c>
      <c r="E37" s="12">
        <v>2000</v>
      </c>
      <c r="F37" s="12">
        <v>70000</v>
      </c>
      <c r="G37" s="12">
        <v>0</v>
      </c>
      <c r="H37" s="12">
        <v>0</v>
      </c>
      <c r="I37" s="12">
        <v>16120</v>
      </c>
      <c r="J37" s="12">
        <v>227440</v>
      </c>
    </row>
    <row r="38" spans="2:10" ht="21.75" customHeight="1">
      <c r="B38" s="244" t="s">
        <v>39</v>
      </c>
      <c r="C38" s="13">
        <v>500</v>
      </c>
      <c r="D38" s="13">
        <v>15000</v>
      </c>
      <c r="E38" s="13">
        <v>0</v>
      </c>
      <c r="F38" s="13">
        <v>0</v>
      </c>
      <c r="G38" s="13">
        <v>0</v>
      </c>
      <c r="H38" s="13">
        <v>0</v>
      </c>
      <c r="I38" s="13">
        <v>6350</v>
      </c>
      <c r="J38" s="13">
        <v>155075</v>
      </c>
    </row>
    <row r="39" spans="2:10" ht="21.75" customHeight="1" thickBot="1">
      <c r="B39" s="277" t="s">
        <v>40</v>
      </c>
      <c r="C39" s="12">
        <v>4750</v>
      </c>
      <c r="D39" s="12">
        <v>127350</v>
      </c>
      <c r="E39" s="12">
        <v>11338</v>
      </c>
      <c r="F39" s="12">
        <v>210100</v>
      </c>
      <c r="G39" s="12">
        <v>0</v>
      </c>
      <c r="H39" s="12">
        <v>0</v>
      </c>
      <c r="I39" s="12">
        <v>18977</v>
      </c>
      <c r="J39" s="12">
        <v>140806</v>
      </c>
    </row>
    <row r="40" spans="2:10" ht="21.75" customHeight="1" thickBot="1">
      <c r="B40" s="278" t="s">
        <v>3</v>
      </c>
      <c r="C40" s="18">
        <f aca="true" t="shared" si="1" ref="C40:J40">SUM(C28:C39)</f>
        <v>25233</v>
      </c>
      <c r="D40" s="18">
        <f t="shared" si="1"/>
        <v>1063725</v>
      </c>
      <c r="E40" s="18">
        <f t="shared" si="1"/>
        <v>24226</v>
      </c>
      <c r="F40" s="18">
        <f t="shared" si="1"/>
        <v>1043420</v>
      </c>
      <c r="G40" s="18">
        <f t="shared" si="1"/>
        <v>3734</v>
      </c>
      <c r="H40" s="18">
        <f t="shared" si="1"/>
        <v>49790</v>
      </c>
      <c r="I40" s="18">
        <f t="shared" si="1"/>
        <v>70188</v>
      </c>
      <c r="J40" s="18">
        <f t="shared" si="1"/>
        <v>865490</v>
      </c>
    </row>
    <row r="41" spans="2:10" ht="15.75" thickTop="1">
      <c r="B41" s="342"/>
      <c r="C41" s="342"/>
      <c r="D41" s="342"/>
      <c r="E41" s="342"/>
      <c r="F41" s="342"/>
      <c r="G41" s="342"/>
      <c r="H41" s="342"/>
      <c r="I41" s="10"/>
      <c r="J41" s="10"/>
    </row>
    <row r="44" spans="2:11" ht="18" customHeight="1">
      <c r="B44" s="325" t="s">
        <v>451</v>
      </c>
      <c r="C44" s="325"/>
      <c r="D44" s="325"/>
      <c r="E44" s="325"/>
      <c r="F44" s="325"/>
      <c r="G44" s="325"/>
      <c r="H44" s="325"/>
      <c r="I44" s="325"/>
      <c r="J44" s="325"/>
      <c r="K44" s="325"/>
    </row>
    <row r="45" spans="2:11" ht="15.75" customHeight="1">
      <c r="B45" s="327" t="s">
        <v>471</v>
      </c>
      <c r="C45" s="327"/>
      <c r="D45" s="117"/>
      <c r="E45" s="326" t="s">
        <v>153</v>
      </c>
      <c r="F45" s="326"/>
      <c r="G45" s="326"/>
      <c r="H45" s="117"/>
      <c r="I45" s="326" t="s">
        <v>52</v>
      </c>
      <c r="J45" s="326"/>
      <c r="K45" s="326"/>
    </row>
    <row r="46" spans="2:11" ht="15.75">
      <c r="B46" s="340" t="s">
        <v>9</v>
      </c>
      <c r="C46" s="340" t="s">
        <v>280</v>
      </c>
      <c r="D46" s="340"/>
      <c r="E46" s="340" t="s">
        <v>225</v>
      </c>
      <c r="F46" s="340"/>
      <c r="G46" s="340" t="s">
        <v>281</v>
      </c>
      <c r="H46" s="340"/>
      <c r="I46" s="93" t="s">
        <v>179</v>
      </c>
      <c r="J46" s="340" t="s">
        <v>416</v>
      </c>
      <c r="K46" s="340"/>
    </row>
    <row r="47" spans="2:11" ht="16.5" thickBot="1">
      <c r="B47" s="341"/>
      <c r="C47" s="164" t="s">
        <v>22</v>
      </c>
      <c r="D47" s="164" t="s">
        <v>32</v>
      </c>
      <c r="E47" s="164" t="s">
        <v>22</v>
      </c>
      <c r="F47" s="164" t="s">
        <v>32</v>
      </c>
      <c r="G47" s="164" t="s">
        <v>22</v>
      </c>
      <c r="H47" s="164" t="s">
        <v>32</v>
      </c>
      <c r="I47" s="164" t="s">
        <v>32</v>
      </c>
      <c r="J47" s="164" t="s">
        <v>22</v>
      </c>
      <c r="K47" s="164" t="s">
        <v>32</v>
      </c>
    </row>
    <row r="48" spans="2:11" ht="21.75" customHeight="1" thickTop="1">
      <c r="B48" s="244" t="s">
        <v>339</v>
      </c>
      <c r="C48" s="13">
        <v>13000</v>
      </c>
      <c r="D48" s="13">
        <v>164400</v>
      </c>
      <c r="E48" s="13">
        <v>0</v>
      </c>
      <c r="F48" s="13">
        <v>0</v>
      </c>
      <c r="G48" s="13">
        <v>2250</v>
      </c>
      <c r="H48" s="13">
        <v>33750</v>
      </c>
      <c r="I48" s="13">
        <v>121800</v>
      </c>
      <c r="J48" s="13">
        <f aca="true" t="shared" si="2" ref="J48:J59">C6+E6+G6+I6+C28+E28+G28+I28+C48+E48+G48</f>
        <v>29525</v>
      </c>
      <c r="K48" s="13">
        <f aca="true" t="shared" si="3" ref="K48:K59">D6+F6+H6+J6+D28+F28+H28+J28+D48+F48+H48+I48</f>
        <v>435825</v>
      </c>
    </row>
    <row r="49" spans="2:11" ht="21.75" customHeight="1">
      <c r="B49" s="277" t="s">
        <v>33</v>
      </c>
      <c r="C49" s="12">
        <v>0</v>
      </c>
      <c r="D49" s="12">
        <v>0</v>
      </c>
      <c r="E49" s="12">
        <v>48416</v>
      </c>
      <c r="F49" s="12">
        <v>464420</v>
      </c>
      <c r="G49" s="12">
        <v>28785</v>
      </c>
      <c r="H49" s="12">
        <v>392740</v>
      </c>
      <c r="I49" s="12">
        <v>150050</v>
      </c>
      <c r="J49" s="12">
        <f t="shared" si="2"/>
        <v>77231</v>
      </c>
      <c r="K49" s="12">
        <f t="shared" si="3"/>
        <v>1008110</v>
      </c>
    </row>
    <row r="50" spans="2:11" ht="21.75" customHeight="1">
      <c r="B50" s="244" t="s">
        <v>34</v>
      </c>
      <c r="C50" s="13">
        <v>7549</v>
      </c>
      <c r="D50" s="13">
        <v>30754</v>
      </c>
      <c r="E50" s="13">
        <v>243590</v>
      </c>
      <c r="F50" s="13">
        <v>2001130</v>
      </c>
      <c r="G50" s="13">
        <v>66980</v>
      </c>
      <c r="H50" s="13">
        <v>526040</v>
      </c>
      <c r="I50" s="13">
        <v>194500</v>
      </c>
      <c r="J50" s="13">
        <f t="shared" si="2"/>
        <v>343424</v>
      </c>
      <c r="K50" s="13">
        <f t="shared" si="3"/>
        <v>3159268</v>
      </c>
    </row>
    <row r="51" spans="2:11" ht="21.75" customHeight="1">
      <c r="B51" s="277" t="s">
        <v>340</v>
      </c>
      <c r="C51" s="12">
        <v>12650</v>
      </c>
      <c r="D51" s="12">
        <v>53200</v>
      </c>
      <c r="E51" s="12">
        <v>30600</v>
      </c>
      <c r="F51" s="12">
        <v>299400</v>
      </c>
      <c r="G51" s="12">
        <v>52000</v>
      </c>
      <c r="H51" s="12">
        <v>436800</v>
      </c>
      <c r="I51" s="12">
        <v>322000</v>
      </c>
      <c r="J51" s="12">
        <f t="shared" si="2"/>
        <v>125364</v>
      </c>
      <c r="K51" s="12">
        <f t="shared" si="3"/>
        <v>1243735</v>
      </c>
    </row>
    <row r="52" spans="2:11" ht="21.75" customHeight="1">
      <c r="B52" s="244" t="s">
        <v>35</v>
      </c>
      <c r="C52" s="13">
        <v>6910</v>
      </c>
      <c r="D52" s="13">
        <v>36700</v>
      </c>
      <c r="E52" s="13">
        <v>100000</v>
      </c>
      <c r="F52" s="13">
        <v>1200000</v>
      </c>
      <c r="G52" s="13">
        <v>0</v>
      </c>
      <c r="H52" s="13">
        <v>0</v>
      </c>
      <c r="I52" s="13">
        <v>387000</v>
      </c>
      <c r="J52" s="13">
        <f t="shared" si="2"/>
        <v>121645</v>
      </c>
      <c r="K52" s="13">
        <f t="shared" si="3"/>
        <v>1740795</v>
      </c>
    </row>
    <row r="53" spans="2:11" ht="21.75" customHeight="1">
      <c r="B53" s="277" t="s">
        <v>36</v>
      </c>
      <c r="C53" s="12">
        <v>4300</v>
      </c>
      <c r="D53" s="12">
        <v>51600</v>
      </c>
      <c r="E53" s="12">
        <v>2800</v>
      </c>
      <c r="F53" s="12">
        <v>33600</v>
      </c>
      <c r="G53" s="12">
        <v>4590</v>
      </c>
      <c r="H53" s="12">
        <v>27700</v>
      </c>
      <c r="I53" s="12">
        <v>130590</v>
      </c>
      <c r="J53" s="12">
        <f t="shared" si="2"/>
        <v>23276</v>
      </c>
      <c r="K53" s="12">
        <f t="shared" si="3"/>
        <v>528876</v>
      </c>
    </row>
    <row r="54" spans="2:11" ht="21.75" customHeight="1">
      <c r="B54" s="244" t="s">
        <v>37</v>
      </c>
      <c r="C54" s="13">
        <v>9486</v>
      </c>
      <c r="D54" s="13">
        <v>150296</v>
      </c>
      <c r="E54" s="13">
        <v>253490</v>
      </c>
      <c r="F54" s="13">
        <v>4338017</v>
      </c>
      <c r="G54" s="13">
        <v>46604</v>
      </c>
      <c r="H54" s="13">
        <v>606700</v>
      </c>
      <c r="I54" s="13">
        <v>654230</v>
      </c>
      <c r="J54" s="13">
        <f t="shared" si="2"/>
        <v>321203</v>
      </c>
      <c r="K54" s="13">
        <f t="shared" si="3"/>
        <v>5883563</v>
      </c>
    </row>
    <row r="55" spans="2:11" ht="21.75" customHeight="1">
      <c r="B55" s="277" t="s">
        <v>38</v>
      </c>
      <c r="C55" s="12">
        <v>3565</v>
      </c>
      <c r="D55" s="12">
        <v>18925</v>
      </c>
      <c r="E55" s="12">
        <v>44440</v>
      </c>
      <c r="F55" s="12">
        <v>461580</v>
      </c>
      <c r="G55" s="12">
        <v>16570</v>
      </c>
      <c r="H55" s="12">
        <v>239840</v>
      </c>
      <c r="I55" s="12">
        <v>13089</v>
      </c>
      <c r="J55" s="12">
        <f t="shared" si="2"/>
        <v>73398</v>
      </c>
      <c r="K55" s="12">
        <f t="shared" si="3"/>
        <v>787806</v>
      </c>
    </row>
    <row r="56" spans="2:11" ht="21.75" customHeight="1">
      <c r="B56" s="244" t="s">
        <v>96</v>
      </c>
      <c r="C56" s="13">
        <v>20994</v>
      </c>
      <c r="D56" s="13">
        <v>290264</v>
      </c>
      <c r="E56" s="13">
        <v>172000</v>
      </c>
      <c r="F56" s="13">
        <v>2005000</v>
      </c>
      <c r="G56" s="13">
        <v>80850</v>
      </c>
      <c r="H56" s="13">
        <v>1046050</v>
      </c>
      <c r="I56" s="13">
        <v>432155</v>
      </c>
      <c r="J56" s="13">
        <f t="shared" si="2"/>
        <v>284092</v>
      </c>
      <c r="K56" s="13">
        <f t="shared" si="3"/>
        <v>4424269</v>
      </c>
    </row>
    <row r="57" spans="2:11" ht="21.75" customHeight="1">
      <c r="B57" s="217" t="s">
        <v>95</v>
      </c>
      <c r="C57" s="12">
        <v>14700</v>
      </c>
      <c r="D57" s="12">
        <v>220850</v>
      </c>
      <c r="E57" s="12">
        <v>9330</v>
      </c>
      <c r="F57" s="12">
        <v>110180</v>
      </c>
      <c r="G57" s="12">
        <v>0</v>
      </c>
      <c r="H57" s="12">
        <v>0</v>
      </c>
      <c r="I57" s="12">
        <v>211410</v>
      </c>
      <c r="J57" s="12">
        <f t="shared" si="2"/>
        <v>74660</v>
      </c>
      <c r="K57" s="12">
        <f t="shared" si="3"/>
        <v>1363680</v>
      </c>
    </row>
    <row r="58" spans="2:11" ht="21.75" customHeight="1">
      <c r="B58" s="244" t="s">
        <v>39</v>
      </c>
      <c r="C58" s="13">
        <v>0</v>
      </c>
      <c r="D58" s="13">
        <v>0</v>
      </c>
      <c r="E58" s="13">
        <v>50705</v>
      </c>
      <c r="F58" s="13">
        <v>1231525</v>
      </c>
      <c r="G58" s="13">
        <v>22730</v>
      </c>
      <c r="H58" s="13">
        <v>606010</v>
      </c>
      <c r="I58" s="13">
        <v>340000</v>
      </c>
      <c r="J58" s="13">
        <f t="shared" si="2"/>
        <v>90365</v>
      </c>
      <c r="K58" s="13">
        <f t="shared" si="3"/>
        <v>2357690</v>
      </c>
    </row>
    <row r="59" spans="2:11" ht="21.75" customHeight="1" thickBot="1">
      <c r="B59" s="277" t="s">
        <v>40</v>
      </c>
      <c r="C59" s="12">
        <v>16048</v>
      </c>
      <c r="D59" s="12">
        <v>126993</v>
      </c>
      <c r="E59" s="12">
        <v>822480</v>
      </c>
      <c r="F59" s="12">
        <v>6565331</v>
      </c>
      <c r="G59" s="12">
        <v>70460</v>
      </c>
      <c r="H59" s="12">
        <v>725080</v>
      </c>
      <c r="I59" s="12">
        <v>850231</v>
      </c>
      <c r="J59" s="12">
        <f t="shared" si="2"/>
        <v>959048</v>
      </c>
      <c r="K59" s="12">
        <f t="shared" si="3"/>
        <v>8760886</v>
      </c>
    </row>
    <row r="60" spans="2:11" ht="21.75" customHeight="1" thickBot="1">
      <c r="B60" s="278" t="s">
        <v>3</v>
      </c>
      <c r="C60" s="18">
        <f aca="true" t="shared" si="4" ref="C60:K60">SUM(C48:C59)</f>
        <v>109202</v>
      </c>
      <c r="D60" s="18">
        <f t="shared" si="4"/>
        <v>1143982</v>
      </c>
      <c r="E60" s="18">
        <f t="shared" si="4"/>
        <v>1777851</v>
      </c>
      <c r="F60" s="18">
        <f t="shared" si="4"/>
        <v>18710183</v>
      </c>
      <c r="G60" s="18">
        <f t="shared" si="4"/>
        <v>391819</v>
      </c>
      <c r="H60" s="18">
        <f t="shared" si="4"/>
        <v>4640710</v>
      </c>
      <c r="I60" s="18">
        <f t="shared" si="4"/>
        <v>3807055</v>
      </c>
      <c r="J60" s="18">
        <f t="shared" si="4"/>
        <v>2523231</v>
      </c>
      <c r="K60" s="18">
        <f t="shared" si="4"/>
        <v>31694503</v>
      </c>
    </row>
    <row r="61" spans="2:10" ht="15.75" thickTop="1">
      <c r="B61" s="342"/>
      <c r="C61" s="342"/>
      <c r="D61" s="342"/>
      <c r="E61" s="342"/>
      <c r="F61" s="342"/>
      <c r="G61" s="342"/>
      <c r="H61" s="342"/>
      <c r="I61" s="10"/>
      <c r="J61" s="10"/>
    </row>
  </sheetData>
  <sheetProtection/>
  <mergeCells count="30">
    <mergeCell ref="I26:J26"/>
    <mergeCell ref="B2:J2"/>
    <mergeCell ref="B3:C3"/>
    <mergeCell ref="I3:J3"/>
    <mergeCell ref="I4:J4"/>
    <mergeCell ref="B4:B5"/>
    <mergeCell ref="E3:F3"/>
    <mergeCell ref="C4:D4"/>
    <mergeCell ref="E4:F4"/>
    <mergeCell ref="G4:H4"/>
    <mergeCell ref="B19:H19"/>
    <mergeCell ref="B41:H41"/>
    <mergeCell ref="B24:J24"/>
    <mergeCell ref="B25:C25"/>
    <mergeCell ref="E25:G25"/>
    <mergeCell ref="B26:B27"/>
    <mergeCell ref="C26:D26"/>
    <mergeCell ref="E26:F26"/>
    <mergeCell ref="G26:H26"/>
    <mergeCell ref="I25:J25"/>
    <mergeCell ref="B61:H61"/>
    <mergeCell ref="B44:K44"/>
    <mergeCell ref="I45:K45"/>
    <mergeCell ref="B45:C45"/>
    <mergeCell ref="E45:G45"/>
    <mergeCell ref="B46:B47"/>
    <mergeCell ref="C46:D46"/>
    <mergeCell ref="E46:F46"/>
    <mergeCell ref="G46:H46"/>
    <mergeCell ref="J46:K46"/>
  </mergeCells>
  <printOptions/>
  <pageMargins left="1" right="1.3" top="1.54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9"/>
  <sheetViews>
    <sheetView rightToLeft="1" zoomScalePageLayoutView="0" workbookViewId="0" topLeftCell="A1">
      <selection activeCell="N9" sqref="N9"/>
    </sheetView>
  </sheetViews>
  <sheetFormatPr defaultColWidth="9.140625" defaultRowHeight="15"/>
  <cols>
    <col min="1" max="1" width="9.8515625" style="0" customWidth="1"/>
    <col min="2" max="2" width="9.28125" style="0" customWidth="1"/>
    <col min="3" max="3" width="10.7109375" style="0" customWidth="1"/>
    <col min="4" max="4" width="9.8515625" style="0" customWidth="1"/>
    <col min="5" max="5" width="10.7109375" style="0" customWidth="1"/>
    <col min="6" max="6" width="8.421875" style="0" customWidth="1"/>
    <col min="7" max="7" width="4.140625" style="0" hidden="1" customWidth="1"/>
    <col min="8" max="8" width="10.00390625" style="0" customWidth="1"/>
    <col min="9" max="9" width="11.421875" style="0" customWidth="1"/>
    <col min="10" max="10" width="9.8515625" style="0" customWidth="1"/>
    <col min="11" max="11" width="12.28125" style="0" customWidth="1"/>
  </cols>
  <sheetData>
    <row r="2" spans="1:11" ht="31.5" customHeight="1">
      <c r="A2" s="325" t="s">
        <v>451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25.5" customHeight="1">
      <c r="A3" s="327" t="s">
        <v>471</v>
      </c>
      <c r="B3" s="327"/>
      <c r="C3" s="101"/>
      <c r="D3" s="328" t="s">
        <v>53</v>
      </c>
      <c r="E3" s="328"/>
      <c r="F3" s="328"/>
      <c r="G3" s="101"/>
      <c r="H3" s="117"/>
      <c r="I3" s="117"/>
      <c r="J3" s="326" t="s">
        <v>54</v>
      </c>
      <c r="K3" s="326"/>
    </row>
    <row r="4" spans="1:11" ht="15.75" customHeight="1">
      <c r="A4" s="348" t="s">
        <v>55</v>
      </c>
      <c r="B4" s="340" t="s">
        <v>282</v>
      </c>
      <c r="C4" s="340"/>
      <c r="D4" s="340" t="s">
        <v>226</v>
      </c>
      <c r="E4" s="340"/>
      <c r="F4" s="340" t="s">
        <v>227</v>
      </c>
      <c r="G4" s="340"/>
      <c r="H4" s="340"/>
      <c r="I4" s="121" t="s">
        <v>417</v>
      </c>
      <c r="J4" s="340" t="s">
        <v>228</v>
      </c>
      <c r="K4" s="340"/>
    </row>
    <row r="5" spans="1:11" ht="32.25" thickBot="1">
      <c r="A5" s="349"/>
      <c r="B5" s="167" t="s">
        <v>22</v>
      </c>
      <c r="C5" s="167" t="s">
        <v>32</v>
      </c>
      <c r="D5" s="167" t="s">
        <v>22</v>
      </c>
      <c r="E5" s="167" t="s">
        <v>32</v>
      </c>
      <c r="F5" s="167" t="s">
        <v>22</v>
      </c>
      <c r="G5" s="142" t="s">
        <v>32</v>
      </c>
      <c r="H5" s="167" t="s">
        <v>32</v>
      </c>
      <c r="I5" s="167" t="s">
        <v>32</v>
      </c>
      <c r="J5" s="167" t="s">
        <v>22</v>
      </c>
      <c r="K5" s="167" t="s">
        <v>32</v>
      </c>
    </row>
    <row r="6" spans="1:11" ht="21.75" customHeight="1" thickTop="1">
      <c r="A6" s="156" t="s">
        <v>339</v>
      </c>
      <c r="B6" s="13">
        <v>304</v>
      </c>
      <c r="C6" s="13">
        <v>23440</v>
      </c>
      <c r="D6" s="13">
        <v>340</v>
      </c>
      <c r="E6" s="13">
        <v>31750</v>
      </c>
      <c r="F6" s="13">
        <v>435</v>
      </c>
      <c r="G6" s="13"/>
      <c r="H6" s="13">
        <v>41750</v>
      </c>
      <c r="I6" s="13">
        <v>3500</v>
      </c>
      <c r="J6" s="13">
        <f>B6+D6+F6</f>
        <v>1079</v>
      </c>
      <c r="K6" s="13">
        <f>C6+E6+H6+I6</f>
        <v>100440</v>
      </c>
    </row>
    <row r="7" spans="1:11" ht="21.75" customHeight="1">
      <c r="A7" s="157" t="s">
        <v>33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/>
      <c r="H7" s="12">
        <v>0</v>
      </c>
      <c r="I7" s="12">
        <v>0</v>
      </c>
      <c r="J7" s="12">
        <f aca="true" t="shared" si="0" ref="J7:J17">B7+D7+F7</f>
        <v>0</v>
      </c>
      <c r="K7" s="12">
        <f aca="true" t="shared" si="1" ref="K7:K17">C7+E7+H7+I7</f>
        <v>0</v>
      </c>
    </row>
    <row r="8" spans="1:14" ht="21.75" customHeight="1">
      <c r="A8" s="156" t="s">
        <v>34</v>
      </c>
      <c r="B8" s="13">
        <v>1092</v>
      </c>
      <c r="C8" s="13">
        <v>73630</v>
      </c>
      <c r="D8" s="13">
        <v>24</v>
      </c>
      <c r="E8" s="13">
        <v>2400</v>
      </c>
      <c r="F8" s="13">
        <v>235</v>
      </c>
      <c r="G8" s="13"/>
      <c r="H8" s="13">
        <v>16275</v>
      </c>
      <c r="I8" s="13">
        <v>60500</v>
      </c>
      <c r="J8" s="13">
        <f t="shared" si="0"/>
        <v>1351</v>
      </c>
      <c r="K8" s="13">
        <f t="shared" si="1"/>
        <v>152805</v>
      </c>
      <c r="N8" s="40"/>
    </row>
    <row r="9" spans="1:14" ht="21.75" customHeight="1">
      <c r="A9" s="157" t="s">
        <v>340</v>
      </c>
      <c r="B9" s="12">
        <v>1640</v>
      </c>
      <c r="C9" s="12">
        <v>114400</v>
      </c>
      <c r="D9" s="12">
        <v>0</v>
      </c>
      <c r="E9" s="12">
        <v>0</v>
      </c>
      <c r="F9" s="12">
        <v>1096</v>
      </c>
      <c r="G9" s="12"/>
      <c r="H9" s="12">
        <v>100650</v>
      </c>
      <c r="I9" s="12">
        <v>0</v>
      </c>
      <c r="J9" s="12">
        <f t="shared" si="0"/>
        <v>2736</v>
      </c>
      <c r="K9" s="12">
        <f t="shared" si="1"/>
        <v>215050</v>
      </c>
      <c r="N9" s="40"/>
    </row>
    <row r="10" spans="1:14" ht="21.75" customHeight="1">
      <c r="A10" s="156" t="s">
        <v>35</v>
      </c>
      <c r="B10" s="13">
        <v>670</v>
      </c>
      <c r="C10" s="13">
        <v>47250</v>
      </c>
      <c r="D10" s="13">
        <v>0</v>
      </c>
      <c r="E10" s="13">
        <v>0</v>
      </c>
      <c r="F10" s="13">
        <v>0</v>
      </c>
      <c r="G10" s="13"/>
      <c r="H10" s="13">
        <v>0</v>
      </c>
      <c r="I10" s="13">
        <v>4700</v>
      </c>
      <c r="J10" s="13">
        <f t="shared" si="0"/>
        <v>670</v>
      </c>
      <c r="K10" s="13">
        <f t="shared" si="1"/>
        <v>51950</v>
      </c>
      <c r="N10" s="81"/>
    </row>
    <row r="11" spans="1:14" ht="21.75" customHeight="1">
      <c r="A11" s="157" t="s">
        <v>36</v>
      </c>
      <c r="B11" s="12">
        <v>357</v>
      </c>
      <c r="C11" s="12">
        <v>28560</v>
      </c>
      <c r="D11" s="12">
        <v>27</v>
      </c>
      <c r="E11" s="12">
        <v>1890</v>
      </c>
      <c r="F11" s="12">
        <v>273</v>
      </c>
      <c r="G11" s="12"/>
      <c r="H11" s="12">
        <v>21420</v>
      </c>
      <c r="I11" s="12">
        <v>66125</v>
      </c>
      <c r="J11" s="12">
        <f t="shared" si="0"/>
        <v>657</v>
      </c>
      <c r="K11" s="12">
        <f t="shared" si="1"/>
        <v>117995</v>
      </c>
      <c r="N11" s="40"/>
    </row>
    <row r="12" spans="1:14" ht="21.75" customHeight="1">
      <c r="A12" s="156" t="s">
        <v>37</v>
      </c>
      <c r="B12" s="13">
        <v>770</v>
      </c>
      <c r="C12" s="13">
        <v>60470</v>
      </c>
      <c r="D12" s="13">
        <v>10</v>
      </c>
      <c r="E12" s="13">
        <v>750</v>
      </c>
      <c r="F12" s="13">
        <v>124</v>
      </c>
      <c r="G12" s="13"/>
      <c r="H12" s="13">
        <v>12400</v>
      </c>
      <c r="I12" s="13">
        <v>6000</v>
      </c>
      <c r="J12" s="13">
        <f t="shared" si="0"/>
        <v>904</v>
      </c>
      <c r="K12" s="13">
        <f t="shared" si="1"/>
        <v>79620</v>
      </c>
      <c r="N12" s="81"/>
    </row>
    <row r="13" spans="1:14" ht="21.75" customHeight="1">
      <c r="A13" s="157" t="s">
        <v>38</v>
      </c>
      <c r="B13" s="12">
        <v>380</v>
      </c>
      <c r="C13" s="12">
        <v>26470</v>
      </c>
      <c r="D13" s="12">
        <v>220</v>
      </c>
      <c r="E13" s="12">
        <v>15400</v>
      </c>
      <c r="F13" s="12">
        <v>0</v>
      </c>
      <c r="G13" s="12"/>
      <c r="H13" s="12">
        <v>0</v>
      </c>
      <c r="I13" s="12">
        <v>2500</v>
      </c>
      <c r="J13" s="12">
        <f t="shared" si="0"/>
        <v>600</v>
      </c>
      <c r="K13" s="12">
        <f t="shared" si="1"/>
        <v>44370</v>
      </c>
      <c r="N13" s="81"/>
    </row>
    <row r="14" spans="1:14" ht="21.75" customHeight="1">
      <c r="A14" s="158" t="s">
        <v>96</v>
      </c>
      <c r="B14" s="13">
        <v>3909</v>
      </c>
      <c r="C14" s="13">
        <v>781750</v>
      </c>
      <c r="D14" s="13">
        <v>150</v>
      </c>
      <c r="E14" s="13">
        <v>22500</v>
      </c>
      <c r="F14" s="13">
        <v>0</v>
      </c>
      <c r="G14" s="13"/>
      <c r="H14" s="13">
        <v>0</v>
      </c>
      <c r="I14" s="13">
        <v>0</v>
      </c>
      <c r="J14" s="13">
        <f t="shared" si="0"/>
        <v>4059</v>
      </c>
      <c r="K14" s="13">
        <f t="shared" si="1"/>
        <v>804250</v>
      </c>
      <c r="N14" s="81"/>
    </row>
    <row r="15" spans="1:14" ht="21.75" customHeight="1">
      <c r="A15" s="157" t="s">
        <v>95</v>
      </c>
      <c r="B15" s="12">
        <v>1195</v>
      </c>
      <c r="C15" s="12">
        <v>97370</v>
      </c>
      <c r="D15" s="12">
        <v>20</v>
      </c>
      <c r="E15" s="12">
        <v>1900</v>
      </c>
      <c r="F15" s="12">
        <v>776</v>
      </c>
      <c r="G15" s="12"/>
      <c r="H15" s="12">
        <v>45360</v>
      </c>
      <c r="I15" s="12">
        <v>0</v>
      </c>
      <c r="J15" s="12">
        <f t="shared" si="0"/>
        <v>1991</v>
      </c>
      <c r="K15" s="12">
        <f t="shared" si="1"/>
        <v>144630</v>
      </c>
      <c r="N15" s="81"/>
    </row>
    <row r="16" spans="1:14" ht="21.75" customHeight="1">
      <c r="A16" s="156" t="s">
        <v>39</v>
      </c>
      <c r="B16" s="13">
        <v>1536</v>
      </c>
      <c r="C16" s="13">
        <v>109140</v>
      </c>
      <c r="D16" s="13">
        <v>0</v>
      </c>
      <c r="E16" s="13">
        <v>0</v>
      </c>
      <c r="F16" s="13">
        <v>0</v>
      </c>
      <c r="G16" s="13"/>
      <c r="H16" s="13">
        <v>0</v>
      </c>
      <c r="I16" s="13">
        <v>61000</v>
      </c>
      <c r="J16" s="13">
        <f t="shared" si="0"/>
        <v>1536</v>
      </c>
      <c r="K16" s="13">
        <f t="shared" si="1"/>
        <v>170140</v>
      </c>
      <c r="N16" s="40"/>
    </row>
    <row r="17" spans="1:14" ht="21.75" customHeight="1" thickBot="1">
      <c r="A17" s="216" t="s">
        <v>40</v>
      </c>
      <c r="B17" s="12">
        <v>229</v>
      </c>
      <c r="C17" s="12">
        <v>17060</v>
      </c>
      <c r="D17" s="12">
        <v>2338</v>
      </c>
      <c r="E17" s="12">
        <v>194420</v>
      </c>
      <c r="F17" s="12">
        <v>24</v>
      </c>
      <c r="G17" s="12"/>
      <c r="H17" s="12">
        <v>1800</v>
      </c>
      <c r="I17" s="12">
        <v>2150</v>
      </c>
      <c r="J17" s="12">
        <f t="shared" si="0"/>
        <v>2591</v>
      </c>
      <c r="K17" s="12">
        <f t="shared" si="1"/>
        <v>215430</v>
      </c>
      <c r="N17" s="81"/>
    </row>
    <row r="18" spans="1:14" ht="21.75" customHeight="1" thickBot="1">
      <c r="A18" s="166" t="s">
        <v>3</v>
      </c>
      <c r="B18" s="250">
        <f aca="true" t="shared" si="2" ref="B18:K18">SUM(B6:B17)</f>
        <v>12082</v>
      </c>
      <c r="C18" s="250">
        <f t="shared" si="2"/>
        <v>1379540</v>
      </c>
      <c r="D18" s="250">
        <f t="shared" si="2"/>
        <v>3129</v>
      </c>
      <c r="E18" s="250">
        <f t="shared" si="2"/>
        <v>271010</v>
      </c>
      <c r="F18" s="250">
        <f t="shared" si="2"/>
        <v>2963</v>
      </c>
      <c r="G18" s="250">
        <f t="shared" si="2"/>
        <v>0</v>
      </c>
      <c r="H18" s="250">
        <f t="shared" si="2"/>
        <v>239655</v>
      </c>
      <c r="I18" s="250">
        <f t="shared" si="2"/>
        <v>206475</v>
      </c>
      <c r="J18" s="250">
        <f t="shared" si="2"/>
        <v>18174</v>
      </c>
      <c r="K18" s="250">
        <f t="shared" si="2"/>
        <v>2096680</v>
      </c>
      <c r="N18" s="81"/>
    </row>
    <row r="19" spans="1:14" ht="15.75" thickTop="1">
      <c r="A19" s="342"/>
      <c r="B19" s="342"/>
      <c r="C19" s="342"/>
      <c r="D19" s="342"/>
      <c r="E19" s="342"/>
      <c r="H19" s="10"/>
      <c r="I19" s="10"/>
      <c r="J19" s="10"/>
      <c r="K19" s="10"/>
      <c r="N19" s="40"/>
    </row>
  </sheetData>
  <sheetProtection/>
  <mergeCells count="10">
    <mergeCell ref="A2:K2"/>
    <mergeCell ref="A19:E19"/>
    <mergeCell ref="A3:B3"/>
    <mergeCell ref="B4:C4"/>
    <mergeCell ref="D4:E4"/>
    <mergeCell ref="F4:H4"/>
    <mergeCell ref="J4:K4"/>
    <mergeCell ref="A4:A5"/>
    <mergeCell ref="D3:F3"/>
    <mergeCell ref="J3:K3"/>
  </mergeCells>
  <printOptions/>
  <pageMargins left="1" right="1.65" top="1.28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Q116"/>
  <sheetViews>
    <sheetView rightToLeft="1" zoomScalePageLayoutView="0" workbookViewId="0" topLeftCell="A39">
      <selection activeCell="N71" sqref="N71"/>
    </sheetView>
  </sheetViews>
  <sheetFormatPr defaultColWidth="9.140625" defaultRowHeight="15"/>
  <cols>
    <col min="1" max="1" width="6.421875" style="0" customWidth="1"/>
    <col min="2" max="2" width="11.57421875" style="0" customWidth="1"/>
    <col min="3" max="3" width="7.57421875" style="0" customWidth="1"/>
    <col min="4" max="4" width="9.421875" style="0" customWidth="1"/>
    <col min="5" max="5" width="9.8515625" style="0" customWidth="1"/>
    <col min="6" max="6" width="9.140625" style="0" customWidth="1"/>
    <col min="7" max="7" width="6.7109375" style="0" customWidth="1"/>
    <col min="8" max="8" width="9.57421875" style="0" customWidth="1"/>
    <col min="9" max="9" width="9.421875" style="0" customWidth="1"/>
    <col min="10" max="10" width="9.8515625" style="0" customWidth="1"/>
    <col min="11" max="11" width="10.00390625" style="0" customWidth="1"/>
    <col min="12" max="12" width="10.8515625" style="0" customWidth="1"/>
    <col min="13" max="13" width="9.8515625" style="0" customWidth="1"/>
    <col min="14" max="14" width="10.8515625" style="0" customWidth="1"/>
  </cols>
  <sheetData>
    <row r="3" spans="2:14" ht="20.25" customHeight="1">
      <c r="B3" s="325" t="s">
        <v>451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2:16" ht="20.25" customHeight="1">
      <c r="B4" s="327" t="s">
        <v>423</v>
      </c>
      <c r="C4" s="327"/>
      <c r="D4" s="124"/>
      <c r="E4" s="328" t="s">
        <v>60</v>
      </c>
      <c r="F4" s="328"/>
      <c r="G4" s="328"/>
      <c r="H4" s="328"/>
      <c r="I4" s="328"/>
      <c r="J4" s="328"/>
      <c r="K4" s="117"/>
      <c r="L4" s="326" t="s">
        <v>43</v>
      </c>
      <c r="M4" s="326"/>
      <c r="N4" s="326"/>
      <c r="P4" s="85"/>
    </row>
    <row r="5" spans="2:14" ht="15.75">
      <c r="B5" s="356" t="s">
        <v>9</v>
      </c>
      <c r="C5" s="348" t="s">
        <v>161</v>
      </c>
      <c r="D5" s="348"/>
      <c r="E5" s="348" t="s">
        <v>162</v>
      </c>
      <c r="F5" s="348"/>
      <c r="G5" s="348" t="s">
        <v>163</v>
      </c>
      <c r="H5" s="348"/>
      <c r="I5" s="348" t="s">
        <v>164</v>
      </c>
      <c r="J5" s="348"/>
      <c r="K5" s="348" t="s">
        <v>165</v>
      </c>
      <c r="L5" s="348"/>
      <c r="M5" s="348" t="s">
        <v>166</v>
      </c>
      <c r="N5" s="348"/>
    </row>
    <row r="6" spans="2:14" ht="16.5" thickBot="1">
      <c r="B6" s="357"/>
      <c r="C6" s="142" t="s">
        <v>25</v>
      </c>
      <c r="D6" s="142" t="s">
        <v>32</v>
      </c>
      <c r="E6" s="142" t="s">
        <v>25</v>
      </c>
      <c r="F6" s="142" t="s">
        <v>32</v>
      </c>
      <c r="G6" s="142" t="s">
        <v>25</v>
      </c>
      <c r="H6" s="142" t="s">
        <v>32</v>
      </c>
      <c r="I6" s="142" t="s">
        <v>25</v>
      </c>
      <c r="J6" s="142" t="s">
        <v>32</v>
      </c>
      <c r="K6" s="142" t="s">
        <v>25</v>
      </c>
      <c r="L6" s="142" t="s">
        <v>32</v>
      </c>
      <c r="M6" s="142" t="s">
        <v>25</v>
      </c>
      <c r="N6" s="142" t="s">
        <v>32</v>
      </c>
    </row>
    <row r="7" spans="2:14" ht="24.75" customHeight="1" thickTop="1">
      <c r="B7" s="158" t="s">
        <v>339</v>
      </c>
      <c r="C7" s="87">
        <v>5640</v>
      </c>
      <c r="D7" s="87">
        <v>51125</v>
      </c>
      <c r="E7" s="87">
        <v>9000</v>
      </c>
      <c r="F7" s="87">
        <v>90000</v>
      </c>
      <c r="G7" s="87">
        <v>0</v>
      </c>
      <c r="H7" s="87">
        <v>0</v>
      </c>
      <c r="I7" s="87">
        <v>5500</v>
      </c>
      <c r="J7" s="87">
        <v>165000</v>
      </c>
      <c r="K7" s="87">
        <v>42790</v>
      </c>
      <c r="L7" s="87">
        <v>586065</v>
      </c>
      <c r="M7" s="87">
        <f>C7+E7+G7+I7+K7</f>
        <v>62930</v>
      </c>
      <c r="N7" s="87">
        <f>D7+F7+H7+J7+L7</f>
        <v>892190</v>
      </c>
    </row>
    <row r="8" spans="2:14" ht="24.75" customHeight="1">
      <c r="B8" s="216" t="s">
        <v>33</v>
      </c>
      <c r="C8" s="88">
        <v>307</v>
      </c>
      <c r="D8" s="88">
        <v>3684</v>
      </c>
      <c r="E8" s="88">
        <v>0</v>
      </c>
      <c r="F8" s="88">
        <v>0</v>
      </c>
      <c r="G8" s="88">
        <v>1750</v>
      </c>
      <c r="H8" s="88">
        <v>28000</v>
      </c>
      <c r="I8" s="88">
        <v>0</v>
      </c>
      <c r="J8" s="88">
        <v>0</v>
      </c>
      <c r="K8" s="88">
        <v>12974</v>
      </c>
      <c r="L8" s="88">
        <v>639042</v>
      </c>
      <c r="M8" s="265">
        <f aca="true" t="shared" si="0" ref="M8:M18">C8+E8+G8+I8+K8</f>
        <v>15031</v>
      </c>
      <c r="N8" s="220">
        <f aca="true" t="shared" si="1" ref="N8:N18">D8+F8+H8+J8+L8</f>
        <v>670726</v>
      </c>
    </row>
    <row r="9" spans="2:14" ht="24.75" customHeight="1">
      <c r="B9" s="158" t="s">
        <v>34</v>
      </c>
      <c r="C9" s="87">
        <v>61750</v>
      </c>
      <c r="D9" s="87">
        <v>657500</v>
      </c>
      <c r="E9" s="87">
        <v>560</v>
      </c>
      <c r="F9" s="87">
        <v>7100</v>
      </c>
      <c r="G9" s="87">
        <v>150</v>
      </c>
      <c r="H9" s="87">
        <v>2250</v>
      </c>
      <c r="I9" s="87">
        <v>1400</v>
      </c>
      <c r="J9" s="87">
        <v>350000</v>
      </c>
      <c r="K9" s="87">
        <v>43730</v>
      </c>
      <c r="L9" s="87">
        <v>3084325</v>
      </c>
      <c r="M9" s="266">
        <f t="shared" si="0"/>
        <v>107590</v>
      </c>
      <c r="N9" s="219">
        <f t="shared" si="1"/>
        <v>4101175</v>
      </c>
    </row>
    <row r="10" spans="2:14" ht="24.75" customHeight="1">
      <c r="B10" s="216" t="s">
        <v>340</v>
      </c>
      <c r="C10" s="88">
        <v>7148</v>
      </c>
      <c r="D10" s="88">
        <v>17425</v>
      </c>
      <c r="E10" s="88">
        <v>650</v>
      </c>
      <c r="F10" s="88">
        <v>48250</v>
      </c>
      <c r="G10" s="88">
        <v>0</v>
      </c>
      <c r="H10" s="88">
        <v>0</v>
      </c>
      <c r="I10" s="88">
        <v>2900</v>
      </c>
      <c r="J10" s="88">
        <v>145000</v>
      </c>
      <c r="K10" s="88">
        <v>15722</v>
      </c>
      <c r="L10" s="88">
        <v>188572</v>
      </c>
      <c r="M10" s="265">
        <f t="shared" si="0"/>
        <v>26420</v>
      </c>
      <c r="N10" s="220">
        <f t="shared" si="1"/>
        <v>399247</v>
      </c>
    </row>
    <row r="11" spans="2:14" ht="24.75" customHeight="1">
      <c r="B11" s="158" t="s">
        <v>35</v>
      </c>
      <c r="C11" s="87">
        <v>9540</v>
      </c>
      <c r="D11" s="87">
        <v>36120</v>
      </c>
      <c r="E11" s="87">
        <v>0</v>
      </c>
      <c r="F11" s="87">
        <v>0</v>
      </c>
      <c r="G11" s="87">
        <v>0</v>
      </c>
      <c r="H11" s="87">
        <v>0</v>
      </c>
      <c r="I11" s="87">
        <v>15016</v>
      </c>
      <c r="J11" s="87">
        <v>465800</v>
      </c>
      <c r="K11" s="87">
        <v>4690</v>
      </c>
      <c r="L11" s="87">
        <v>73370</v>
      </c>
      <c r="M11" s="266">
        <f t="shared" si="0"/>
        <v>29246</v>
      </c>
      <c r="N11" s="219">
        <f t="shared" si="1"/>
        <v>575290</v>
      </c>
    </row>
    <row r="12" spans="2:14" ht="24.75" customHeight="1">
      <c r="B12" s="216" t="s">
        <v>36</v>
      </c>
      <c r="C12" s="88">
        <v>2791</v>
      </c>
      <c r="D12" s="88">
        <v>27110</v>
      </c>
      <c r="E12" s="88">
        <v>0</v>
      </c>
      <c r="F12" s="88">
        <v>0</v>
      </c>
      <c r="G12" s="88">
        <v>100</v>
      </c>
      <c r="H12" s="88">
        <v>10000</v>
      </c>
      <c r="I12" s="88">
        <v>0</v>
      </c>
      <c r="J12" s="88">
        <v>0</v>
      </c>
      <c r="K12" s="88">
        <v>45115</v>
      </c>
      <c r="L12" s="88">
        <v>448689</v>
      </c>
      <c r="M12" s="265">
        <f t="shared" si="0"/>
        <v>48006</v>
      </c>
      <c r="N12" s="220">
        <f t="shared" si="1"/>
        <v>485799</v>
      </c>
    </row>
    <row r="13" spans="2:17" ht="24.75" customHeight="1">
      <c r="B13" s="158" t="s">
        <v>37</v>
      </c>
      <c r="C13" s="87">
        <v>1666</v>
      </c>
      <c r="D13" s="87">
        <v>7150</v>
      </c>
      <c r="E13" s="87">
        <v>0</v>
      </c>
      <c r="F13" s="87">
        <v>0</v>
      </c>
      <c r="G13" s="87">
        <v>0</v>
      </c>
      <c r="H13" s="87">
        <v>0</v>
      </c>
      <c r="I13" s="87">
        <v>14972</v>
      </c>
      <c r="J13" s="87">
        <v>1871500</v>
      </c>
      <c r="K13" s="87">
        <v>192938</v>
      </c>
      <c r="L13" s="87">
        <v>9036712</v>
      </c>
      <c r="M13" s="266">
        <f t="shared" si="0"/>
        <v>209576</v>
      </c>
      <c r="N13" s="219">
        <f t="shared" si="1"/>
        <v>10915362</v>
      </c>
      <c r="O13" t="s">
        <v>57</v>
      </c>
      <c r="Q13" s="86"/>
    </row>
    <row r="14" spans="2:17" ht="24.75" customHeight="1">
      <c r="B14" s="216" t="s">
        <v>38</v>
      </c>
      <c r="C14" s="88">
        <v>8642</v>
      </c>
      <c r="D14" s="88">
        <v>43390</v>
      </c>
      <c r="E14" s="88">
        <v>1268</v>
      </c>
      <c r="F14" s="88">
        <v>25350</v>
      </c>
      <c r="G14" s="88">
        <v>108</v>
      </c>
      <c r="H14" s="88">
        <v>16200</v>
      </c>
      <c r="I14" s="88">
        <v>0</v>
      </c>
      <c r="J14" s="88">
        <v>0</v>
      </c>
      <c r="K14" s="88">
        <v>25244</v>
      </c>
      <c r="L14" s="88">
        <v>615793</v>
      </c>
      <c r="M14" s="265">
        <f t="shared" si="0"/>
        <v>35262</v>
      </c>
      <c r="N14" s="220">
        <f t="shared" si="1"/>
        <v>700733</v>
      </c>
      <c r="Q14" s="4"/>
    </row>
    <row r="15" spans="2:17" ht="24.75" customHeight="1">
      <c r="B15" s="158" t="s">
        <v>96</v>
      </c>
      <c r="C15" s="219">
        <v>910</v>
      </c>
      <c r="D15" s="219">
        <v>18700</v>
      </c>
      <c r="E15" s="219">
        <v>136</v>
      </c>
      <c r="F15" s="219">
        <v>2040</v>
      </c>
      <c r="G15" s="219">
        <v>0</v>
      </c>
      <c r="H15" s="219">
        <v>0</v>
      </c>
      <c r="I15" s="219">
        <v>0</v>
      </c>
      <c r="J15" s="219">
        <v>0</v>
      </c>
      <c r="K15" s="219">
        <v>3635</v>
      </c>
      <c r="L15" s="219">
        <v>117060</v>
      </c>
      <c r="M15" s="266">
        <f t="shared" si="0"/>
        <v>4681</v>
      </c>
      <c r="N15" s="219">
        <f t="shared" si="1"/>
        <v>137800</v>
      </c>
      <c r="Q15" s="4"/>
    </row>
    <row r="16" spans="2:17" ht="24.75" customHeight="1">
      <c r="B16" s="216" t="s">
        <v>95</v>
      </c>
      <c r="C16" s="220">
        <v>830</v>
      </c>
      <c r="D16" s="220">
        <v>2690</v>
      </c>
      <c r="E16" s="220">
        <v>615</v>
      </c>
      <c r="F16" s="220">
        <v>14000</v>
      </c>
      <c r="G16" s="220">
        <v>1670</v>
      </c>
      <c r="H16" s="220">
        <v>12360</v>
      </c>
      <c r="I16" s="220">
        <v>0</v>
      </c>
      <c r="J16" s="220">
        <v>0</v>
      </c>
      <c r="K16" s="220">
        <v>7260</v>
      </c>
      <c r="L16" s="220">
        <v>54070</v>
      </c>
      <c r="M16" s="265">
        <f t="shared" si="0"/>
        <v>10375</v>
      </c>
      <c r="N16" s="220">
        <f t="shared" si="1"/>
        <v>83120</v>
      </c>
      <c r="Q16" s="4"/>
    </row>
    <row r="17" spans="2:17" ht="24.75" customHeight="1">
      <c r="B17" s="158" t="s">
        <v>39</v>
      </c>
      <c r="C17" s="87">
        <v>2965</v>
      </c>
      <c r="D17" s="87">
        <v>51745</v>
      </c>
      <c r="E17" s="87">
        <v>0</v>
      </c>
      <c r="F17" s="87">
        <v>0</v>
      </c>
      <c r="G17" s="87">
        <v>220</v>
      </c>
      <c r="H17" s="87">
        <v>1680</v>
      </c>
      <c r="I17" s="87">
        <v>0</v>
      </c>
      <c r="J17" s="87">
        <v>0</v>
      </c>
      <c r="K17" s="87">
        <v>1862</v>
      </c>
      <c r="L17" s="87">
        <v>48055</v>
      </c>
      <c r="M17" s="266">
        <f t="shared" si="0"/>
        <v>5047</v>
      </c>
      <c r="N17" s="219">
        <f t="shared" si="1"/>
        <v>101480</v>
      </c>
      <c r="Q17" s="4"/>
    </row>
    <row r="18" spans="2:14" ht="24.75" customHeight="1" thickBot="1">
      <c r="B18" s="216" t="s">
        <v>40</v>
      </c>
      <c r="C18" s="88">
        <v>292520</v>
      </c>
      <c r="D18" s="88">
        <v>4972840</v>
      </c>
      <c r="E18" s="88">
        <v>48</v>
      </c>
      <c r="F18" s="88">
        <v>3600</v>
      </c>
      <c r="G18" s="88">
        <v>0</v>
      </c>
      <c r="H18" s="88">
        <v>0</v>
      </c>
      <c r="I18" s="88">
        <v>0</v>
      </c>
      <c r="J18" s="88">
        <v>0</v>
      </c>
      <c r="K18" s="88">
        <v>6838</v>
      </c>
      <c r="L18" s="88">
        <v>5688</v>
      </c>
      <c r="M18" s="265">
        <f t="shared" si="0"/>
        <v>299406</v>
      </c>
      <c r="N18" s="220">
        <f t="shared" si="1"/>
        <v>4982128</v>
      </c>
    </row>
    <row r="19" spans="2:14" ht="24.75" customHeight="1" thickBot="1">
      <c r="B19" s="166" t="s">
        <v>3</v>
      </c>
      <c r="C19" s="89">
        <f aca="true" t="shared" si="2" ref="C19:N19">SUM(C7:C18)</f>
        <v>394709</v>
      </c>
      <c r="D19" s="89">
        <f t="shared" si="2"/>
        <v>5889479</v>
      </c>
      <c r="E19" s="89">
        <f t="shared" si="2"/>
        <v>12277</v>
      </c>
      <c r="F19" s="89">
        <f t="shared" si="2"/>
        <v>190340</v>
      </c>
      <c r="G19" s="89">
        <f t="shared" si="2"/>
        <v>3998</v>
      </c>
      <c r="H19" s="89">
        <f t="shared" si="2"/>
        <v>70490</v>
      </c>
      <c r="I19" s="89">
        <f t="shared" si="2"/>
        <v>39788</v>
      </c>
      <c r="J19" s="89">
        <f t="shared" si="2"/>
        <v>2997300</v>
      </c>
      <c r="K19" s="89">
        <f t="shared" si="2"/>
        <v>402798</v>
      </c>
      <c r="L19" s="89">
        <f t="shared" si="2"/>
        <v>14897441</v>
      </c>
      <c r="M19" s="89">
        <f t="shared" si="2"/>
        <v>853570</v>
      </c>
      <c r="N19" s="89">
        <f t="shared" si="2"/>
        <v>24045050</v>
      </c>
    </row>
    <row r="20" ht="15.75" thickTop="1">
      <c r="K20" s="7"/>
    </row>
    <row r="21" spans="2:11" ht="15">
      <c r="B21" s="25"/>
      <c r="C21" s="25"/>
      <c r="D21" s="25"/>
      <c r="E21" s="25"/>
      <c r="F21" s="25"/>
      <c r="G21" s="25"/>
      <c r="K21" s="7"/>
    </row>
    <row r="22" ht="15">
      <c r="K22" s="7"/>
    </row>
    <row r="23" ht="15">
      <c r="K23" s="7"/>
    </row>
    <row r="24" ht="15.75" customHeight="1">
      <c r="K24" s="7"/>
    </row>
    <row r="25" ht="15.75" customHeight="1">
      <c r="K25" s="7"/>
    </row>
    <row r="26" spans="2:12" ht="20.25" customHeight="1">
      <c r="B26" s="325" t="s">
        <v>454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</row>
    <row r="27" spans="2:12" ht="19.5" customHeight="1">
      <c r="B27" s="354" t="s">
        <v>471</v>
      </c>
      <c r="C27" s="354"/>
      <c r="D27" s="117"/>
      <c r="E27" s="117"/>
      <c r="F27" s="328" t="s">
        <v>60</v>
      </c>
      <c r="G27" s="328"/>
      <c r="H27" s="328"/>
      <c r="I27" s="117"/>
      <c r="J27" s="326" t="s">
        <v>48</v>
      </c>
      <c r="K27" s="326"/>
      <c r="L27" s="326"/>
    </row>
    <row r="28" spans="2:12" ht="15.75">
      <c r="B28" s="340" t="s">
        <v>9</v>
      </c>
      <c r="C28" s="340" t="s">
        <v>167</v>
      </c>
      <c r="D28" s="340"/>
      <c r="E28" s="340" t="s">
        <v>168</v>
      </c>
      <c r="F28" s="340"/>
      <c r="G28" s="340" t="s">
        <v>169</v>
      </c>
      <c r="H28" s="340"/>
      <c r="I28" s="340" t="s">
        <v>170</v>
      </c>
      <c r="J28" s="340"/>
      <c r="K28" s="340" t="s">
        <v>171</v>
      </c>
      <c r="L28" s="340"/>
    </row>
    <row r="29" spans="2:12" ht="21" customHeight="1" thickBot="1">
      <c r="B29" s="341"/>
      <c r="C29" s="170" t="s">
        <v>4</v>
      </c>
      <c r="D29" s="170" t="s">
        <v>32</v>
      </c>
      <c r="E29" s="170" t="s">
        <v>4</v>
      </c>
      <c r="F29" s="170" t="s">
        <v>32</v>
      </c>
      <c r="G29" s="170" t="s">
        <v>4</v>
      </c>
      <c r="H29" s="170" t="s">
        <v>32</v>
      </c>
      <c r="I29" s="170" t="s">
        <v>4</v>
      </c>
      <c r="J29" s="170" t="s">
        <v>32</v>
      </c>
      <c r="K29" s="170" t="s">
        <v>4</v>
      </c>
      <c r="L29" s="170" t="s">
        <v>32</v>
      </c>
    </row>
    <row r="30" spans="2:12" ht="21.75" customHeight="1" thickTop="1">
      <c r="B30" s="158" t="s">
        <v>339</v>
      </c>
      <c r="C30" s="13">
        <v>88</v>
      </c>
      <c r="D30" s="13">
        <v>2990</v>
      </c>
      <c r="E30" s="13">
        <v>245</v>
      </c>
      <c r="F30" s="13">
        <v>524120</v>
      </c>
      <c r="G30" s="13">
        <v>69</v>
      </c>
      <c r="H30" s="13">
        <v>15000</v>
      </c>
      <c r="I30" s="13">
        <v>3</v>
      </c>
      <c r="J30" s="13">
        <v>750</v>
      </c>
      <c r="K30" s="13">
        <v>257</v>
      </c>
      <c r="L30" s="13">
        <v>980</v>
      </c>
    </row>
    <row r="31" spans="2:12" ht="21.75" customHeight="1">
      <c r="B31" s="216" t="s">
        <v>33</v>
      </c>
      <c r="C31" s="12">
        <v>1</v>
      </c>
      <c r="D31" s="12">
        <v>15</v>
      </c>
      <c r="E31" s="12">
        <v>748</v>
      </c>
      <c r="F31" s="12">
        <v>173170</v>
      </c>
      <c r="G31" s="12">
        <v>751</v>
      </c>
      <c r="H31" s="12">
        <v>18825</v>
      </c>
      <c r="I31" s="12">
        <v>0</v>
      </c>
      <c r="J31" s="12">
        <v>0</v>
      </c>
      <c r="K31" s="12">
        <v>4</v>
      </c>
      <c r="L31" s="12">
        <v>20</v>
      </c>
    </row>
    <row r="32" spans="2:12" ht="21.75" customHeight="1">
      <c r="B32" s="158" t="s">
        <v>34</v>
      </c>
      <c r="C32" s="13">
        <v>8</v>
      </c>
      <c r="D32" s="13">
        <v>120</v>
      </c>
      <c r="E32" s="13">
        <v>1852</v>
      </c>
      <c r="F32" s="13">
        <v>194891</v>
      </c>
      <c r="G32" s="13">
        <v>82</v>
      </c>
      <c r="H32" s="13">
        <v>11700</v>
      </c>
      <c r="I32" s="13">
        <v>4</v>
      </c>
      <c r="J32" s="13">
        <v>480</v>
      </c>
      <c r="K32" s="13">
        <v>128</v>
      </c>
      <c r="L32" s="13">
        <v>692</v>
      </c>
    </row>
    <row r="33" spans="2:12" ht="21.75" customHeight="1">
      <c r="B33" s="216" t="s">
        <v>340</v>
      </c>
      <c r="C33" s="12">
        <v>113</v>
      </c>
      <c r="D33" s="12">
        <v>1134</v>
      </c>
      <c r="E33" s="12">
        <v>1644</v>
      </c>
      <c r="F33" s="12">
        <v>1237002</v>
      </c>
      <c r="G33" s="12">
        <v>106</v>
      </c>
      <c r="H33" s="12">
        <v>13760</v>
      </c>
      <c r="I33" s="12">
        <v>0</v>
      </c>
      <c r="J33" s="12">
        <v>0</v>
      </c>
      <c r="K33" s="12">
        <v>514</v>
      </c>
      <c r="L33" s="12">
        <v>2896</v>
      </c>
    </row>
    <row r="34" spans="2:12" ht="21.75" customHeight="1">
      <c r="B34" s="158" t="s">
        <v>35</v>
      </c>
      <c r="C34" s="13">
        <v>0</v>
      </c>
      <c r="D34" s="13">
        <v>0</v>
      </c>
      <c r="E34" s="13">
        <v>258</v>
      </c>
      <c r="F34" s="13">
        <v>328265</v>
      </c>
      <c r="G34" s="13">
        <v>21</v>
      </c>
      <c r="H34" s="13">
        <v>3200</v>
      </c>
      <c r="I34" s="13">
        <v>8</v>
      </c>
      <c r="J34" s="13">
        <v>1200</v>
      </c>
      <c r="K34" s="13">
        <v>160</v>
      </c>
      <c r="L34" s="13">
        <v>1235</v>
      </c>
    </row>
    <row r="35" spans="2:12" ht="21.75" customHeight="1">
      <c r="B35" s="216" t="s">
        <v>36</v>
      </c>
      <c r="C35" s="12">
        <v>0</v>
      </c>
      <c r="D35" s="12">
        <v>0</v>
      </c>
      <c r="E35" s="12">
        <v>237</v>
      </c>
      <c r="F35" s="12">
        <v>113255</v>
      </c>
      <c r="G35" s="12">
        <v>3</v>
      </c>
      <c r="H35" s="12">
        <v>330</v>
      </c>
      <c r="I35" s="12">
        <v>6</v>
      </c>
      <c r="J35" s="12">
        <v>540</v>
      </c>
      <c r="K35" s="12">
        <v>141</v>
      </c>
      <c r="L35" s="12">
        <v>979</v>
      </c>
    </row>
    <row r="36" spans="2:12" ht="21.75" customHeight="1">
      <c r="B36" s="158" t="s">
        <v>37</v>
      </c>
      <c r="C36" s="13">
        <v>11</v>
      </c>
      <c r="D36" s="13">
        <v>990</v>
      </c>
      <c r="E36" s="13">
        <v>69</v>
      </c>
      <c r="F36" s="13">
        <v>95510</v>
      </c>
      <c r="G36" s="13">
        <v>87</v>
      </c>
      <c r="H36" s="13">
        <v>11610</v>
      </c>
      <c r="I36" s="13">
        <v>36</v>
      </c>
      <c r="J36" s="13">
        <v>5035</v>
      </c>
      <c r="K36" s="13">
        <v>73</v>
      </c>
      <c r="L36" s="13">
        <v>455</v>
      </c>
    </row>
    <row r="37" spans="2:12" ht="21.75" customHeight="1">
      <c r="B37" s="216" t="s">
        <v>38</v>
      </c>
      <c r="C37" s="12">
        <v>43</v>
      </c>
      <c r="D37" s="12">
        <v>1055</v>
      </c>
      <c r="E37" s="12">
        <v>1105</v>
      </c>
      <c r="F37" s="12">
        <v>193990</v>
      </c>
      <c r="G37" s="12">
        <v>18</v>
      </c>
      <c r="H37" s="12">
        <v>2970</v>
      </c>
      <c r="I37" s="12">
        <v>14</v>
      </c>
      <c r="J37" s="12">
        <v>1875</v>
      </c>
      <c r="K37" s="12">
        <v>82</v>
      </c>
      <c r="L37" s="12">
        <v>365</v>
      </c>
    </row>
    <row r="38" spans="2:12" ht="21.75" customHeight="1">
      <c r="B38" s="158" t="s">
        <v>96</v>
      </c>
      <c r="C38" s="13">
        <v>22</v>
      </c>
      <c r="D38" s="13">
        <v>220</v>
      </c>
      <c r="E38" s="13">
        <v>690</v>
      </c>
      <c r="F38" s="13">
        <v>159700</v>
      </c>
      <c r="G38" s="13">
        <v>3000</v>
      </c>
      <c r="H38" s="13">
        <v>390000</v>
      </c>
      <c r="I38" s="13">
        <v>0</v>
      </c>
      <c r="J38" s="13">
        <v>0</v>
      </c>
      <c r="K38" s="13">
        <v>10</v>
      </c>
      <c r="L38" s="13">
        <v>100</v>
      </c>
    </row>
    <row r="39" spans="2:12" ht="21.75" customHeight="1">
      <c r="B39" s="216" t="s">
        <v>95</v>
      </c>
      <c r="C39" s="12">
        <v>159</v>
      </c>
      <c r="D39" s="12">
        <v>3112</v>
      </c>
      <c r="E39" s="12">
        <v>401</v>
      </c>
      <c r="F39" s="12">
        <v>66760</v>
      </c>
      <c r="G39" s="12">
        <v>10</v>
      </c>
      <c r="H39" s="12">
        <v>2000</v>
      </c>
      <c r="I39" s="12">
        <v>177</v>
      </c>
      <c r="J39" s="12">
        <v>35100</v>
      </c>
      <c r="K39" s="12">
        <v>495</v>
      </c>
      <c r="L39" s="12">
        <v>2505</v>
      </c>
    </row>
    <row r="40" spans="2:12" ht="21.75" customHeight="1">
      <c r="B40" s="158" t="s">
        <v>39</v>
      </c>
      <c r="C40" s="13">
        <v>0</v>
      </c>
      <c r="D40" s="13">
        <v>0</v>
      </c>
      <c r="E40" s="13">
        <v>90</v>
      </c>
      <c r="F40" s="13">
        <v>44665</v>
      </c>
      <c r="G40" s="13">
        <v>251</v>
      </c>
      <c r="H40" s="13">
        <v>26820</v>
      </c>
      <c r="I40" s="13">
        <v>0</v>
      </c>
      <c r="J40" s="13">
        <v>0</v>
      </c>
      <c r="K40" s="13">
        <v>195</v>
      </c>
      <c r="L40" s="13">
        <v>1559</v>
      </c>
    </row>
    <row r="41" spans="2:12" ht="21.75" customHeight="1" thickBot="1">
      <c r="B41" s="216" t="s">
        <v>40</v>
      </c>
      <c r="C41" s="12">
        <v>19</v>
      </c>
      <c r="D41" s="12">
        <v>1000</v>
      </c>
      <c r="E41" s="12">
        <v>1062</v>
      </c>
      <c r="F41" s="12">
        <v>126855</v>
      </c>
      <c r="G41" s="12">
        <v>26</v>
      </c>
      <c r="H41" s="12">
        <v>6575</v>
      </c>
      <c r="I41" s="12">
        <v>120</v>
      </c>
      <c r="J41" s="12">
        <v>12680</v>
      </c>
      <c r="K41" s="12">
        <v>363</v>
      </c>
      <c r="L41" s="12">
        <v>2399</v>
      </c>
    </row>
    <row r="42" spans="2:12" ht="21.75" customHeight="1" thickBot="1">
      <c r="B42" s="166" t="s">
        <v>3</v>
      </c>
      <c r="C42" s="18">
        <f aca="true" t="shared" si="3" ref="C42:L42">SUM(C30:C41)</f>
        <v>464</v>
      </c>
      <c r="D42" s="18">
        <f t="shared" si="3"/>
        <v>10636</v>
      </c>
      <c r="E42" s="18">
        <f t="shared" si="3"/>
        <v>8401</v>
      </c>
      <c r="F42" s="18">
        <f t="shared" si="3"/>
        <v>3258183</v>
      </c>
      <c r="G42" s="18">
        <f t="shared" si="3"/>
        <v>4424</v>
      </c>
      <c r="H42" s="18">
        <f t="shared" si="3"/>
        <v>502790</v>
      </c>
      <c r="I42" s="18">
        <f t="shared" si="3"/>
        <v>368</v>
      </c>
      <c r="J42" s="18">
        <f t="shared" si="3"/>
        <v>57660</v>
      </c>
      <c r="K42" s="18">
        <f t="shared" si="3"/>
        <v>2422</v>
      </c>
      <c r="L42" s="18">
        <f t="shared" si="3"/>
        <v>14185</v>
      </c>
    </row>
    <row r="43" ht="15.75" thickTop="1">
      <c r="K43" s="7"/>
    </row>
    <row r="44" spans="2:11" ht="15">
      <c r="B44" s="25"/>
      <c r="C44" s="25"/>
      <c r="D44" s="25"/>
      <c r="E44" s="25"/>
      <c r="F44" s="25"/>
      <c r="G44" s="25"/>
      <c r="K44" s="7"/>
    </row>
    <row r="45" ht="15">
      <c r="K45" s="7"/>
    </row>
    <row r="46" ht="15">
      <c r="K46" s="7"/>
    </row>
    <row r="47" ht="12.75" customHeight="1">
      <c r="K47" s="7"/>
    </row>
    <row r="48" ht="12.75" customHeight="1">
      <c r="K48" s="7"/>
    </row>
    <row r="49" ht="12.75" customHeight="1">
      <c r="K49" s="7"/>
    </row>
    <row r="50" ht="12.75" customHeight="1">
      <c r="K50" s="7"/>
    </row>
    <row r="51" ht="12.75" customHeight="1">
      <c r="K51" s="7"/>
    </row>
    <row r="52" spans="2:11" ht="20.25" customHeight="1">
      <c r="B52" s="325" t="s">
        <v>451</v>
      </c>
      <c r="C52" s="325"/>
      <c r="D52" s="325"/>
      <c r="E52" s="325"/>
      <c r="F52" s="325"/>
      <c r="G52" s="325"/>
      <c r="H52" s="325"/>
      <c r="I52" s="325"/>
      <c r="J52" s="325"/>
      <c r="K52" s="325"/>
    </row>
    <row r="53" spans="2:11" ht="18.75" customHeight="1">
      <c r="B53" s="355" t="s">
        <v>471</v>
      </c>
      <c r="C53" s="355"/>
      <c r="D53" s="124"/>
      <c r="E53" s="328" t="s">
        <v>60</v>
      </c>
      <c r="F53" s="328"/>
      <c r="G53" s="328"/>
      <c r="H53" s="124"/>
      <c r="I53" s="326" t="s">
        <v>48</v>
      </c>
      <c r="J53" s="326"/>
      <c r="K53" s="326"/>
    </row>
    <row r="54" spans="2:11" ht="15.75">
      <c r="B54" s="348" t="s">
        <v>9</v>
      </c>
      <c r="C54" s="340" t="s">
        <v>172</v>
      </c>
      <c r="D54" s="340"/>
      <c r="E54" s="340" t="s">
        <v>173</v>
      </c>
      <c r="F54" s="340"/>
      <c r="G54" s="340" t="s">
        <v>424</v>
      </c>
      <c r="H54" s="340"/>
      <c r="I54" s="351" t="s">
        <v>459</v>
      </c>
      <c r="J54" s="351"/>
      <c r="K54" s="279" t="s">
        <v>458</v>
      </c>
    </row>
    <row r="55" spans="2:11" ht="16.5" thickBot="1">
      <c r="B55" s="349"/>
      <c r="C55" s="170" t="s">
        <v>4</v>
      </c>
      <c r="D55" s="170" t="s">
        <v>32</v>
      </c>
      <c r="E55" s="170" t="s">
        <v>4</v>
      </c>
      <c r="F55" s="170" t="s">
        <v>32</v>
      </c>
      <c r="G55" s="170" t="s">
        <v>4</v>
      </c>
      <c r="H55" s="170" t="s">
        <v>32</v>
      </c>
      <c r="I55" s="170" t="s">
        <v>4</v>
      </c>
      <c r="J55" s="170" t="s">
        <v>32</v>
      </c>
      <c r="K55" s="254" t="s">
        <v>90</v>
      </c>
    </row>
    <row r="56" spans="2:11" ht="21.75" customHeight="1" thickTop="1">
      <c r="B56" s="158" t="s">
        <v>339</v>
      </c>
      <c r="C56" s="13">
        <v>101</v>
      </c>
      <c r="D56" s="13">
        <v>4920</v>
      </c>
      <c r="E56" s="13">
        <v>91</v>
      </c>
      <c r="F56" s="13">
        <v>5460</v>
      </c>
      <c r="G56" s="13">
        <v>6</v>
      </c>
      <c r="H56" s="13">
        <v>2700</v>
      </c>
      <c r="I56" s="13">
        <v>2794</v>
      </c>
      <c r="J56" s="13">
        <v>35805</v>
      </c>
      <c r="K56" s="13">
        <v>1861300</v>
      </c>
    </row>
    <row r="57" spans="2:11" ht="21.75" customHeight="1">
      <c r="B57" s="216" t="s">
        <v>33</v>
      </c>
      <c r="C57" s="12">
        <v>1</v>
      </c>
      <c r="D57" s="12">
        <v>15</v>
      </c>
      <c r="E57" s="12">
        <v>1</v>
      </c>
      <c r="F57" s="12">
        <v>35</v>
      </c>
      <c r="G57" s="12">
        <v>0</v>
      </c>
      <c r="H57" s="12">
        <v>0</v>
      </c>
      <c r="I57" s="12">
        <v>20</v>
      </c>
      <c r="J57" s="12">
        <v>1000</v>
      </c>
      <c r="K57" s="12">
        <v>1270000</v>
      </c>
    </row>
    <row r="58" spans="2:11" ht="21.75" customHeight="1">
      <c r="B58" s="158" t="s">
        <v>34</v>
      </c>
      <c r="C58" s="13">
        <v>155</v>
      </c>
      <c r="D58" s="13">
        <v>7069</v>
      </c>
      <c r="E58" s="13">
        <v>113</v>
      </c>
      <c r="F58" s="13">
        <v>14275</v>
      </c>
      <c r="G58" s="13">
        <v>0</v>
      </c>
      <c r="H58" s="13">
        <v>0</v>
      </c>
      <c r="I58" s="13">
        <v>1736</v>
      </c>
      <c r="J58" s="13">
        <v>81175</v>
      </c>
      <c r="K58" s="13">
        <v>1667795</v>
      </c>
    </row>
    <row r="59" spans="2:11" ht="21.75" customHeight="1">
      <c r="B59" s="216" t="s">
        <v>340</v>
      </c>
      <c r="C59" s="12">
        <v>231</v>
      </c>
      <c r="D59" s="12">
        <v>20875</v>
      </c>
      <c r="E59" s="12">
        <v>76</v>
      </c>
      <c r="F59" s="12">
        <v>7720</v>
      </c>
      <c r="G59" s="12">
        <v>0</v>
      </c>
      <c r="H59" s="12">
        <v>0</v>
      </c>
      <c r="I59" s="12">
        <v>221</v>
      </c>
      <c r="J59" s="12">
        <v>3430</v>
      </c>
      <c r="K59" s="12">
        <v>2381570</v>
      </c>
    </row>
    <row r="60" spans="2:11" ht="21.75" customHeight="1">
      <c r="B60" s="158" t="s">
        <v>35</v>
      </c>
      <c r="C60" s="13">
        <v>64</v>
      </c>
      <c r="D60" s="13">
        <v>2440</v>
      </c>
      <c r="E60" s="13">
        <v>46</v>
      </c>
      <c r="F60" s="13">
        <v>2710</v>
      </c>
      <c r="G60" s="13">
        <v>0</v>
      </c>
      <c r="H60" s="13">
        <v>0</v>
      </c>
      <c r="I60" s="13">
        <v>77</v>
      </c>
      <c r="J60" s="13">
        <v>2025</v>
      </c>
      <c r="K60" s="13">
        <v>1276170</v>
      </c>
    </row>
    <row r="61" spans="2:11" ht="21.75" customHeight="1">
      <c r="B61" s="216" t="s">
        <v>36</v>
      </c>
      <c r="C61" s="12">
        <v>115</v>
      </c>
      <c r="D61" s="12">
        <v>4420</v>
      </c>
      <c r="E61" s="12">
        <v>90</v>
      </c>
      <c r="F61" s="12">
        <v>4165</v>
      </c>
      <c r="G61" s="12">
        <v>0</v>
      </c>
      <c r="H61" s="12">
        <v>0</v>
      </c>
      <c r="I61" s="12">
        <v>1129</v>
      </c>
      <c r="J61" s="12">
        <v>11110</v>
      </c>
      <c r="K61" s="12">
        <v>920631</v>
      </c>
    </row>
    <row r="62" spans="2:11" ht="21.75" customHeight="1">
      <c r="B62" s="158" t="s">
        <v>37</v>
      </c>
      <c r="C62" s="13">
        <v>101</v>
      </c>
      <c r="D62" s="13">
        <v>5890</v>
      </c>
      <c r="E62" s="13">
        <v>102</v>
      </c>
      <c r="F62" s="13">
        <v>7640</v>
      </c>
      <c r="G62" s="13">
        <v>0</v>
      </c>
      <c r="H62" s="13">
        <v>0</v>
      </c>
      <c r="I62" s="13">
        <v>3</v>
      </c>
      <c r="J62" s="13">
        <v>150</v>
      </c>
      <c r="K62" s="13">
        <v>832975</v>
      </c>
    </row>
    <row r="63" spans="2:11" ht="21.75" customHeight="1">
      <c r="B63" s="216" t="s">
        <v>38</v>
      </c>
      <c r="C63" s="12">
        <v>64</v>
      </c>
      <c r="D63" s="12">
        <v>1475</v>
      </c>
      <c r="E63" s="12">
        <v>40</v>
      </c>
      <c r="F63" s="12">
        <v>1720</v>
      </c>
      <c r="G63" s="12">
        <v>0</v>
      </c>
      <c r="H63" s="12">
        <v>0</v>
      </c>
      <c r="I63" s="12">
        <v>171</v>
      </c>
      <c r="J63" s="12">
        <v>4550</v>
      </c>
      <c r="K63" s="12">
        <v>437990</v>
      </c>
    </row>
    <row r="64" spans="2:11" ht="21.75" customHeight="1">
      <c r="B64" s="158" t="s">
        <v>96</v>
      </c>
      <c r="C64" s="13">
        <v>42</v>
      </c>
      <c r="D64" s="13">
        <v>1660</v>
      </c>
      <c r="E64" s="13">
        <v>24</v>
      </c>
      <c r="F64" s="13">
        <v>1600</v>
      </c>
      <c r="G64" s="13">
        <v>0</v>
      </c>
      <c r="H64" s="13">
        <v>0</v>
      </c>
      <c r="I64" s="13">
        <v>1022</v>
      </c>
      <c r="J64" s="13">
        <v>29240</v>
      </c>
      <c r="K64" s="13">
        <v>1670130</v>
      </c>
    </row>
    <row r="65" spans="2:11" ht="21.75" customHeight="1">
      <c r="B65" s="216" t="s">
        <v>95</v>
      </c>
      <c r="C65" s="12">
        <v>215</v>
      </c>
      <c r="D65" s="12">
        <v>5330</v>
      </c>
      <c r="E65" s="12">
        <v>193</v>
      </c>
      <c r="F65" s="12">
        <v>19095</v>
      </c>
      <c r="G65" s="12">
        <v>3</v>
      </c>
      <c r="H65" s="12">
        <v>600</v>
      </c>
      <c r="I65" s="12">
        <v>986</v>
      </c>
      <c r="J65" s="12">
        <v>7154</v>
      </c>
      <c r="K65" s="12">
        <v>950320</v>
      </c>
    </row>
    <row r="66" spans="2:11" ht="21.75" customHeight="1">
      <c r="B66" s="158" t="s">
        <v>39</v>
      </c>
      <c r="C66" s="13">
        <v>99</v>
      </c>
      <c r="D66" s="13">
        <v>9770</v>
      </c>
      <c r="E66" s="13">
        <v>30</v>
      </c>
      <c r="F66" s="13">
        <v>4750</v>
      </c>
      <c r="G66" s="13">
        <v>0</v>
      </c>
      <c r="H66" s="13">
        <v>0</v>
      </c>
      <c r="I66" s="13">
        <v>0</v>
      </c>
      <c r="J66" s="13">
        <v>0</v>
      </c>
      <c r="K66" s="13">
        <v>655000</v>
      </c>
    </row>
    <row r="67" spans="2:11" ht="21.75" customHeight="1" thickBot="1">
      <c r="B67" s="216" t="s">
        <v>40</v>
      </c>
      <c r="C67" s="12">
        <v>269</v>
      </c>
      <c r="D67" s="12">
        <v>8260</v>
      </c>
      <c r="E67" s="12">
        <v>157</v>
      </c>
      <c r="F67" s="12">
        <v>10955</v>
      </c>
      <c r="G67" s="12">
        <v>0</v>
      </c>
      <c r="H67" s="12">
        <v>0</v>
      </c>
      <c r="I67" s="12">
        <v>5117</v>
      </c>
      <c r="J67" s="12">
        <v>121425</v>
      </c>
      <c r="K67" s="12">
        <v>1256650</v>
      </c>
    </row>
    <row r="68" spans="2:11" ht="21.75" customHeight="1" thickBot="1">
      <c r="B68" s="166" t="s">
        <v>3</v>
      </c>
      <c r="C68" s="18">
        <f aca="true" t="shared" si="4" ref="C68:K68">SUM(C56:C67)</f>
        <v>1457</v>
      </c>
      <c r="D68" s="18">
        <f t="shared" si="4"/>
        <v>72124</v>
      </c>
      <c r="E68" s="18">
        <f t="shared" si="4"/>
        <v>963</v>
      </c>
      <c r="F68" s="18">
        <f t="shared" si="4"/>
        <v>80125</v>
      </c>
      <c r="G68" s="18">
        <f t="shared" si="4"/>
        <v>9</v>
      </c>
      <c r="H68" s="18">
        <f t="shared" si="4"/>
        <v>3300</v>
      </c>
      <c r="I68" s="18">
        <f t="shared" si="4"/>
        <v>13276</v>
      </c>
      <c r="J68" s="18">
        <f t="shared" si="4"/>
        <v>297064</v>
      </c>
      <c r="K68" s="18">
        <f t="shared" si="4"/>
        <v>15180531</v>
      </c>
    </row>
    <row r="69" ht="15.75" thickTop="1">
      <c r="K69" s="7"/>
    </row>
    <row r="70" spans="2:11" ht="15">
      <c r="B70" s="25"/>
      <c r="C70" s="25"/>
      <c r="D70" s="25"/>
      <c r="E70" s="25"/>
      <c r="F70" s="25"/>
      <c r="G70" s="25"/>
      <c r="K70" s="7"/>
    </row>
    <row r="71" ht="15">
      <c r="K71" s="7"/>
    </row>
    <row r="72" ht="15">
      <c r="K72" s="7"/>
    </row>
    <row r="73" ht="15">
      <c r="K73" s="7"/>
    </row>
    <row r="74" ht="15">
      <c r="K74" s="7"/>
    </row>
    <row r="75" ht="15">
      <c r="K75" s="7"/>
    </row>
    <row r="76" ht="15">
      <c r="K76" s="7"/>
    </row>
    <row r="77" spans="2:13" ht="23.25" customHeight="1">
      <c r="B77" s="325" t="s">
        <v>451</v>
      </c>
      <c r="C77" s="325"/>
      <c r="D77" s="325"/>
      <c r="E77" s="325"/>
      <c r="F77" s="325"/>
      <c r="G77" s="325"/>
      <c r="H77" s="325"/>
      <c r="I77" s="325"/>
      <c r="J77" s="325"/>
      <c r="K77" s="325"/>
      <c r="L77" s="325"/>
      <c r="M77" s="325"/>
    </row>
    <row r="78" spans="2:13" ht="26.25" customHeight="1">
      <c r="B78" s="354" t="s">
        <v>471</v>
      </c>
      <c r="C78" s="354"/>
      <c r="D78" s="124"/>
      <c r="E78" s="328" t="s">
        <v>60</v>
      </c>
      <c r="F78" s="328"/>
      <c r="G78" s="328"/>
      <c r="H78" s="328"/>
      <c r="I78" s="328"/>
      <c r="J78" s="326" t="s">
        <v>43</v>
      </c>
      <c r="K78" s="326"/>
      <c r="L78" s="326"/>
      <c r="M78" s="326"/>
    </row>
    <row r="79" spans="2:13" ht="60.75" customHeight="1">
      <c r="B79" s="343" t="s">
        <v>9</v>
      </c>
      <c r="C79" s="348" t="s">
        <v>462</v>
      </c>
      <c r="D79" s="348"/>
      <c r="E79" s="348" t="s">
        <v>461</v>
      </c>
      <c r="F79" s="348"/>
      <c r="G79" s="352" t="s">
        <v>460</v>
      </c>
      <c r="H79" s="352"/>
      <c r="I79" s="348" t="s">
        <v>463</v>
      </c>
      <c r="J79" s="348"/>
      <c r="K79" s="348" t="s">
        <v>464</v>
      </c>
      <c r="L79" s="348"/>
      <c r="M79" s="147" t="s">
        <v>100</v>
      </c>
    </row>
    <row r="80" spans="2:13" ht="22.5" customHeight="1" thickBot="1">
      <c r="B80" s="353"/>
      <c r="C80" s="170" t="s">
        <v>4</v>
      </c>
      <c r="D80" s="170" t="s">
        <v>32</v>
      </c>
      <c r="E80" s="170" t="s">
        <v>4</v>
      </c>
      <c r="F80" s="170" t="s">
        <v>32</v>
      </c>
      <c r="G80" s="170" t="s">
        <v>4</v>
      </c>
      <c r="H80" s="170" t="s">
        <v>32</v>
      </c>
      <c r="I80" s="170" t="s">
        <v>4</v>
      </c>
      <c r="J80" s="170" t="s">
        <v>32</v>
      </c>
      <c r="K80" s="203" t="s">
        <v>4</v>
      </c>
      <c r="L80" s="170" t="s">
        <v>32</v>
      </c>
      <c r="M80" s="178" t="s">
        <v>90</v>
      </c>
    </row>
    <row r="81" spans="2:13" ht="21.75" customHeight="1" thickTop="1">
      <c r="B81" s="158" t="s">
        <v>339</v>
      </c>
      <c r="C81" s="13">
        <v>112</v>
      </c>
      <c r="D81" s="13">
        <v>3315</v>
      </c>
      <c r="E81" s="13">
        <v>35</v>
      </c>
      <c r="F81" s="13">
        <v>1425</v>
      </c>
      <c r="G81" s="13">
        <v>6</v>
      </c>
      <c r="H81" s="13">
        <v>1500</v>
      </c>
      <c r="I81" s="13">
        <v>2</v>
      </c>
      <c r="J81" s="13">
        <v>1200</v>
      </c>
      <c r="K81" s="13">
        <f aca="true" t="shared" si="5" ref="K81:K92">C30+E30+G30+I30+K30+C56+E56+G56+I56+C81+E81+G81+I81</f>
        <v>3809</v>
      </c>
      <c r="L81" s="13">
        <f aca="true" t="shared" si="6" ref="L81:L92">D30+F30+H30+J30+L30+D56+F56+H56+J56+K56+D81+F81+H81+J81</f>
        <v>2461465</v>
      </c>
      <c r="M81" s="13">
        <f aca="true" t="shared" si="7" ref="M81:M92">N7+L81</f>
        <v>3353655</v>
      </c>
    </row>
    <row r="82" spans="2:13" ht="21.75" customHeight="1">
      <c r="B82" s="216" t="s">
        <v>33</v>
      </c>
      <c r="C82" s="12">
        <v>1</v>
      </c>
      <c r="D82" s="12">
        <v>25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f t="shared" si="5"/>
        <v>1527</v>
      </c>
      <c r="L82" s="12">
        <f t="shared" si="6"/>
        <v>1463105</v>
      </c>
      <c r="M82" s="12">
        <f t="shared" si="7"/>
        <v>2133831</v>
      </c>
    </row>
    <row r="83" spans="2:13" ht="21.75" customHeight="1">
      <c r="B83" s="158" t="s">
        <v>34</v>
      </c>
      <c r="C83" s="13">
        <v>103</v>
      </c>
      <c r="D83" s="13">
        <v>4100</v>
      </c>
      <c r="E83" s="13">
        <v>2</v>
      </c>
      <c r="F83" s="13">
        <v>750</v>
      </c>
      <c r="G83" s="13">
        <v>0</v>
      </c>
      <c r="H83" s="13">
        <v>0</v>
      </c>
      <c r="I83" s="13">
        <v>0</v>
      </c>
      <c r="J83" s="13">
        <v>0</v>
      </c>
      <c r="K83" s="13">
        <f t="shared" si="5"/>
        <v>4183</v>
      </c>
      <c r="L83" s="13">
        <f t="shared" si="6"/>
        <v>1983047</v>
      </c>
      <c r="M83" s="13">
        <f t="shared" si="7"/>
        <v>6084222</v>
      </c>
    </row>
    <row r="84" spans="2:13" ht="21.75" customHeight="1">
      <c r="B84" s="216" t="s">
        <v>340</v>
      </c>
      <c r="C84" s="12">
        <v>133</v>
      </c>
      <c r="D84" s="12">
        <v>8255</v>
      </c>
      <c r="E84" s="12">
        <v>51</v>
      </c>
      <c r="F84" s="12">
        <v>4920</v>
      </c>
      <c r="G84" s="12">
        <v>3</v>
      </c>
      <c r="H84" s="12">
        <v>600</v>
      </c>
      <c r="I84" s="12">
        <v>0</v>
      </c>
      <c r="J84" s="12">
        <v>0</v>
      </c>
      <c r="K84" s="12">
        <f t="shared" si="5"/>
        <v>3092</v>
      </c>
      <c r="L84" s="12">
        <f t="shared" si="6"/>
        <v>3682162</v>
      </c>
      <c r="M84" s="12">
        <f t="shared" si="7"/>
        <v>4081409</v>
      </c>
    </row>
    <row r="85" spans="2:13" ht="21.75" customHeight="1">
      <c r="B85" s="158" t="s">
        <v>35</v>
      </c>
      <c r="C85" s="13">
        <v>50</v>
      </c>
      <c r="D85" s="13">
        <v>2270</v>
      </c>
      <c r="E85" s="13">
        <v>5</v>
      </c>
      <c r="F85" s="13">
        <v>275</v>
      </c>
      <c r="G85" s="13">
        <v>0</v>
      </c>
      <c r="H85" s="13">
        <v>0</v>
      </c>
      <c r="I85" s="13">
        <v>0</v>
      </c>
      <c r="J85" s="13">
        <v>0</v>
      </c>
      <c r="K85" s="13">
        <f t="shared" si="5"/>
        <v>689</v>
      </c>
      <c r="L85" s="13">
        <f t="shared" si="6"/>
        <v>1619790</v>
      </c>
      <c r="M85" s="13">
        <f t="shared" si="7"/>
        <v>2195080</v>
      </c>
    </row>
    <row r="86" spans="2:13" ht="21.75" customHeight="1">
      <c r="B86" s="216" t="s">
        <v>36</v>
      </c>
      <c r="C86" s="12">
        <v>117</v>
      </c>
      <c r="D86" s="12">
        <v>3995</v>
      </c>
      <c r="E86" s="12">
        <v>9</v>
      </c>
      <c r="F86" s="12">
        <v>545</v>
      </c>
      <c r="G86" s="12">
        <v>0</v>
      </c>
      <c r="H86" s="12">
        <v>0</v>
      </c>
      <c r="I86" s="12">
        <v>0</v>
      </c>
      <c r="J86" s="12">
        <v>0</v>
      </c>
      <c r="K86" s="12">
        <f t="shared" si="5"/>
        <v>1847</v>
      </c>
      <c r="L86" s="12">
        <f t="shared" si="6"/>
        <v>1059970</v>
      </c>
      <c r="M86" s="12">
        <f t="shared" si="7"/>
        <v>1545769</v>
      </c>
    </row>
    <row r="87" spans="2:13" ht="21.75" customHeight="1">
      <c r="B87" s="158" t="s">
        <v>37</v>
      </c>
      <c r="C87" s="13">
        <v>112</v>
      </c>
      <c r="D87" s="13">
        <v>3695</v>
      </c>
      <c r="E87" s="13">
        <v>7</v>
      </c>
      <c r="F87" s="13">
        <v>670</v>
      </c>
      <c r="G87" s="13">
        <v>1</v>
      </c>
      <c r="H87" s="13">
        <v>100</v>
      </c>
      <c r="I87" s="13">
        <v>1</v>
      </c>
      <c r="J87" s="13">
        <v>300</v>
      </c>
      <c r="K87" s="13">
        <f t="shared" si="5"/>
        <v>603</v>
      </c>
      <c r="L87" s="13">
        <f t="shared" si="6"/>
        <v>965020</v>
      </c>
      <c r="M87" s="13">
        <f t="shared" si="7"/>
        <v>11880382</v>
      </c>
    </row>
    <row r="88" spans="2:13" ht="21.75" customHeight="1">
      <c r="B88" s="216" t="s">
        <v>38</v>
      </c>
      <c r="C88" s="12">
        <v>35</v>
      </c>
      <c r="D88" s="12">
        <v>930</v>
      </c>
      <c r="E88" s="12">
        <v>9</v>
      </c>
      <c r="F88" s="12">
        <v>1215</v>
      </c>
      <c r="G88" s="12">
        <v>2</v>
      </c>
      <c r="H88" s="12">
        <v>125</v>
      </c>
      <c r="I88" s="12">
        <v>0</v>
      </c>
      <c r="J88" s="12">
        <v>0</v>
      </c>
      <c r="K88" s="12">
        <f t="shared" si="5"/>
        <v>1583</v>
      </c>
      <c r="L88" s="12">
        <f t="shared" si="6"/>
        <v>648260</v>
      </c>
      <c r="M88" s="12">
        <f t="shared" si="7"/>
        <v>1348993</v>
      </c>
    </row>
    <row r="89" spans="2:13" ht="21.75" customHeight="1">
      <c r="B89" s="158" t="s">
        <v>96</v>
      </c>
      <c r="C89" s="13">
        <v>55</v>
      </c>
      <c r="D89" s="13">
        <v>3250</v>
      </c>
      <c r="E89" s="13">
        <v>11</v>
      </c>
      <c r="F89" s="13">
        <v>650</v>
      </c>
      <c r="G89" s="13">
        <v>12</v>
      </c>
      <c r="H89" s="13">
        <v>720</v>
      </c>
      <c r="I89" s="13">
        <v>0</v>
      </c>
      <c r="J89" s="13">
        <v>0</v>
      </c>
      <c r="K89" s="13">
        <f t="shared" si="5"/>
        <v>4888</v>
      </c>
      <c r="L89" s="13">
        <f t="shared" si="6"/>
        <v>2257270</v>
      </c>
      <c r="M89" s="13">
        <f t="shared" si="7"/>
        <v>2395070</v>
      </c>
    </row>
    <row r="90" spans="2:13" ht="21.75" customHeight="1">
      <c r="B90" s="216" t="s">
        <v>95</v>
      </c>
      <c r="C90" s="12">
        <v>159</v>
      </c>
      <c r="D90" s="12">
        <v>7640</v>
      </c>
      <c r="E90" s="12">
        <v>22</v>
      </c>
      <c r="F90" s="12">
        <v>2415</v>
      </c>
      <c r="G90" s="12">
        <v>16</v>
      </c>
      <c r="H90" s="12">
        <v>900</v>
      </c>
      <c r="I90" s="12">
        <v>0</v>
      </c>
      <c r="J90" s="12">
        <v>0</v>
      </c>
      <c r="K90" s="12">
        <f t="shared" si="5"/>
        <v>2836</v>
      </c>
      <c r="L90" s="12">
        <f t="shared" si="6"/>
        <v>1102931</v>
      </c>
      <c r="M90" s="12">
        <f t="shared" si="7"/>
        <v>1186051</v>
      </c>
    </row>
    <row r="91" spans="2:13" ht="21.75" customHeight="1">
      <c r="B91" s="158" t="s">
        <v>39</v>
      </c>
      <c r="C91" s="13">
        <v>22</v>
      </c>
      <c r="D91" s="13">
        <v>910</v>
      </c>
      <c r="E91" s="13">
        <v>17</v>
      </c>
      <c r="F91" s="13">
        <v>5050</v>
      </c>
      <c r="G91" s="13">
        <v>1</v>
      </c>
      <c r="H91" s="13">
        <v>250</v>
      </c>
      <c r="I91" s="13">
        <v>0</v>
      </c>
      <c r="J91" s="13">
        <v>0</v>
      </c>
      <c r="K91" s="13">
        <f t="shared" si="5"/>
        <v>705</v>
      </c>
      <c r="L91" s="13">
        <f t="shared" si="6"/>
        <v>748774</v>
      </c>
      <c r="M91" s="13">
        <f t="shared" si="7"/>
        <v>850254</v>
      </c>
    </row>
    <row r="92" spans="2:13" ht="21.75" customHeight="1" thickBot="1">
      <c r="B92" s="216" t="s">
        <v>40</v>
      </c>
      <c r="C92" s="12">
        <v>260</v>
      </c>
      <c r="D92" s="12">
        <v>9966</v>
      </c>
      <c r="E92" s="12">
        <v>30</v>
      </c>
      <c r="F92" s="12">
        <v>2680</v>
      </c>
      <c r="G92" s="12">
        <v>37</v>
      </c>
      <c r="H92" s="12">
        <v>5110</v>
      </c>
      <c r="I92" s="12">
        <v>0</v>
      </c>
      <c r="J92" s="12">
        <v>0</v>
      </c>
      <c r="K92" s="12">
        <f t="shared" si="5"/>
        <v>7460</v>
      </c>
      <c r="L92" s="12">
        <f t="shared" si="6"/>
        <v>1564555</v>
      </c>
      <c r="M92" s="12">
        <f t="shared" si="7"/>
        <v>6546683</v>
      </c>
    </row>
    <row r="93" spans="2:13" ht="21.75" customHeight="1" thickBot="1">
      <c r="B93" s="166" t="s">
        <v>3</v>
      </c>
      <c r="C93" s="18">
        <f aca="true" t="shared" si="8" ref="C93:M93">SUM(C81:C92)</f>
        <v>1159</v>
      </c>
      <c r="D93" s="18">
        <f t="shared" si="8"/>
        <v>48351</v>
      </c>
      <c r="E93" s="18">
        <f t="shared" si="8"/>
        <v>198</v>
      </c>
      <c r="F93" s="18">
        <f t="shared" si="8"/>
        <v>20595</v>
      </c>
      <c r="G93" s="18">
        <f t="shared" si="8"/>
        <v>78</v>
      </c>
      <c r="H93" s="18">
        <f t="shared" si="8"/>
        <v>9305</v>
      </c>
      <c r="I93" s="18">
        <f t="shared" si="8"/>
        <v>3</v>
      </c>
      <c r="J93" s="18">
        <f t="shared" si="8"/>
        <v>1500</v>
      </c>
      <c r="K93" s="18">
        <f t="shared" si="8"/>
        <v>33222</v>
      </c>
      <c r="L93" s="18">
        <f t="shared" si="8"/>
        <v>19556349</v>
      </c>
      <c r="M93" s="18">
        <f t="shared" si="8"/>
        <v>43601399</v>
      </c>
    </row>
    <row r="94" ht="15.75" thickTop="1">
      <c r="K94" s="7"/>
    </row>
    <row r="95" spans="2:11" ht="15">
      <c r="B95" s="25"/>
      <c r="C95" s="25"/>
      <c r="D95" s="25"/>
      <c r="E95" s="25"/>
      <c r="F95" s="25"/>
      <c r="G95" s="25"/>
      <c r="K95" s="7"/>
    </row>
    <row r="96" ht="15">
      <c r="K96" s="7"/>
    </row>
    <row r="97" ht="42" customHeight="1">
      <c r="K97" s="7"/>
    </row>
    <row r="98" ht="29.25" customHeight="1"/>
    <row r="99" ht="24.75" customHeight="1"/>
    <row r="100" ht="24.75" customHeight="1">
      <c r="E100" s="4"/>
    </row>
    <row r="101" ht="22.5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6" spans="2:7" ht="15">
      <c r="B116" s="292"/>
      <c r="C116" s="292"/>
      <c r="D116" s="292"/>
      <c r="E116" s="292"/>
      <c r="F116" s="292"/>
      <c r="G116" s="292"/>
    </row>
  </sheetData>
  <sheetProtection/>
  <mergeCells count="41">
    <mergeCell ref="B53:C53"/>
    <mergeCell ref="B28:B29"/>
    <mergeCell ref="B5:B6"/>
    <mergeCell ref="E5:F5"/>
    <mergeCell ref="B27:C27"/>
    <mergeCell ref="I5:J5"/>
    <mergeCell ref="J27:L27"/>
    <mergeCell ref="B77:M77"/>
    <mergeCell ref="C54:D54"/>
    <mergeCell ref="B79:B80"/>
    <mergeCell ref="K79:L79"/>
    <mergeCell ref="B78:C78"/>
    <mergeCell ref="E78:I78"/>
    <mergeCell ref="E79:F79"/>
    <mergeCell ref="J78:M78"/>
    <mergeCell ref="B3:N3"/>
    <mergeCell ref="B52:K52"/>
    <mergeCell ref="C28:D28"/>
    <mergeCell ref="K28:L28"/>
    <mergeCell ref="G54:H54"/>
    <mergeCell ref="C5:D5"/>
    <mergeCell ref="F27:H27"/>
    <mergeCell ref="E54:F54"/>
    <mergeCell ref="K5:L5"/>
    <mergeCell ref="B26:L26"/>
    <mergeCell ref="B116:G116"/>
    <mergeCell ref="G28:H28"/>
    <mergeCell ref="I53:K53"/>
    <mergeCell ref="B54:B55"/>
    <mergeCell ref="I79:J79"/>
    <mergeCell ref="E28:F28"/>
    <mergeCell ref="I54:J54"/>
    <mergeCell ref="C79:D79"/>
    <mergeCell ref="G79:H79"/>
    <mergeCell ref="E53:G53"/>
    <mergeCell ref="L4:N4"/>
    <mergeCell ref="E4:J4"/>
    <mergeCell ref="G5:H5"/>
    <mergeCell ref="B4:C4"/>
    <mergeCell ref="M5:N5"/>
    <mergeCell ref="I28:J28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30"/>
  <sheetViews>
    <sheetView rightToLeft="1" zoomScale="87" zoomScaleNormal="87" zoomScalePageLayoutView="0" workbookViewId="0" topLeftCell="A1">
      <selection activeCell="R19" sqref="R19"/>
    </sheetView>
  </sheetViews>
  <sheetFormatPr defaultColWidth="9.140625" defaultRowHeight="15"/>
  <cols>
    <col min="1" max="1" width="6.28125" style="0" customWidth="1"/>
    <col min="2" max="2" width="7.8515625" style="0" customWidth="1"/>
    <col min="3" max="3" width="8.7109375" style="0" customWidth="1"/>
    <col min="4" max="4" width="7.421875" style="0" customWidth="1"/>
    <col min="5" max="5" width="11.7109375" style="0" customWidth="1"/>
    <col min="6" max="6" width="10.28125" style="0" customWidth="1"/>
    <col min="7" max="7" width="11.28125" style="0" customWidth="1"/>
    <col min="8" max="8" width="5.8515625" style="0" customWidth="1"/>
    <col min="9" max="9" width="7.421875" style="0" customWidth="1"/>
    <col min="10" max="10" width="11.28125" style="0" customWidth="1"/>
    <col min="11" max="11" width="10.00390625" style="61" customWidth="1"/>
    <col min="12" max="12" width="7.28125" style="0" customWidth="1"/>
    <col min="13" max="13" width="7.421875" style="0" customWidth="1"/>
    <col min="14" max="14" width="14.57421875" style="0" customWidth="1"/>
  </cols>
  <sheetData>
    <row r="2" spans="1:14" ht="26.25" customHeight="1">
      <c r="A2" s="325" t="s">
        <v>451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29.25" customHeight="1">
      <c r="A3" s="327" t="s">
        <v>471</v>
      </c>
      <c r="B3" s="327"/>
      <c r="C3" s="327"/>
      <c r="D3" s="117"/>
      <c r="E3" s="117"/>
      <c r="F3" s="328" t="s">
        <v>284</v>
      </c>
      <c r="G3" s="328"/>
      <c r="H3" s="328"/>
      <c r="I3" s="328"/>
      <c r="J3" s="117"/>
      <c r="K3" s="117"/>
      <c r="L3" s="326" t="s">
        <v>48</v>
      </c>
      <c r="M3" s="326"/>
      <c r="N3" s="326"/>
    </row>
    <row r="4" spans="1:14" ht="24" customHeight="1">
      <c r="A4" s="358" t="s">
        <v>9</v>
      </c>
      <c r="B4" s="360" t="s">
        <v>156</v>
      </c>
      <c r="C4" s="360"/>
      <c r="D4" s="360" t="s">
        <v>155</v>
      </c>
      <c r="E4" s="360"/>
      <c r="F4" s="360" t="s">
        <v>154</v>
      </c>
      <c r="G4" s="360"/>
      <c r="H4" s="360" t="s">
        <v>467</v>
      </c>
      <c r="I4" s="360"/>
      <c r="J4" s="168" t="s">
        <v>283</v>
      </c>
      <c r="K4" s="360" t="s">
        <v>466</v>
      </c>
      <c r="L4" s="360"/>
      <c r="M4" s="360"/>
      <c r="N4" s="360"/>
    </row>
    <row r="5" spans="1:14" ht="23.25" customHeight="1" thickBot="1">
      <c r="A5" s="359"/>
      <c r="B5" s="233" t="s">
        <v>25</v>
      </c>
      <c r="C5" s="233" t="s">
        <v>32</v>
      </c>
      <c r="D5" s="233" t="s">
        <v>20</v>
      </c>
      <c r="E5" s="233" t="s">
        <v>32</v>
      </c>
      <c r="F5" s="233" t="s">
        <v>22</v>
      </c>
      <c r="G5" s="233" t="s">
        <v>32</v>
      </c>
      <c r="H5" s="233" t="s">
        <v>22</v>
      </c>
      <c r="I5" s="233" t="s">
        <v>32</v>
      </c>
      <c r="J5" s="233" t="s">
        <v>32</v>
      </c>
      <c r="K5" s="246" t="s">
        <v>22</v>
      </c>
      <c r="L5" s="233" t="s">
        <v>56</v>
      </c>
      <c r="M5" s="233" t="s">
        <v>354</v>
      </c>
      <c r="N5" s="233" t="s">
        <v>355</v>
      </c>
    </row>
    <row r="6" spans="1:14" ht="24.75" customHeight="1" thickTop="1">
      <c r="A6" s="244" t="s">
        <v>339</v>
      </c>
      <c r="B6" s="13">
        <v>1500</v>
      </c>
      <c r="C6" s="13">
        <v>81000</v>
      </c>
      <c r="D6" s="13">
        <v>857</v>
      </c>
      <c r="E6" s="13">
        <v>718900</v>
      </c>
      <c r="F6" s="13">
        <v>8420</v>
      </c>
      <c r="G6" s="13">
        <v>150000</v>
      </c>
      <c r="H6" s="13">
        <v>2175</v>
      </c>
      <c r="I6" s="13">
        <v>48250</v>
      </c>
      <c r="J6" s="13">
        <v>219500</v>
      </c>
      <c r="K6" s="13">
        <f>F6+H6</f>
        <v>10595</v>
      </c>
      <c r="L6" s="13">
        <v>1500</v>
      </c>
      <c r="M6" s="13">
        <f aca="true" t="shared" si="0" ref="M6:M17">D6</f>
        <v>857</v>
      </c>
      <c r="N6" s="13">
        <f aca="true" t="shared" si="1" ref="N6:N17">C6+E6+G6+I6+J6</f>
        <v>1217650</v>
      </c>
    </row>
    <row r="7" spans="1:14" ht="24.75" customHeight="1">
      <c r="A7" s="277" t="s">
        <v>33</v>
      </c>
      <c r="B7" s="12">
        <v>20</v>
      </c>
      <c r="C7" s="12">
        <v>2000</v>
      </c>
      <c r="D7" s="12">
        <v>102</v>
      </c>
      <c r="E7" s="12">
        <v>75350</v>
      </c>
      <c r="F7" s="12">
        <v>344922</v>
      </c>
      <c r="G7" s="12">
        <v>6898440</v>
      </c>
      <c r="H7" s="12">
        <v>0</v>
      </c>
      <c r="I7" s="12">
        <v>0</v>
      </c>
      <c r="J7" s="12">
        <v>328650</v>
      </c>
      <c r="K7" s="12">
        <f aca="true" t="shared" si="2" ref="K7:K17">F7+H7</f>
        <v>344922</v>
      </c>
      <c r="L7" s="12">
        <v>20</v>
      </c>
      <c r="M7" s="12">
        <f t="shared" si="0"/>
        <v>102</v>
      </c>
      <c r="N7" s="12">
        <f t="shared" si="1"/>
        <v>7304440</v>
      </c>
    </row>
    <row r="8" spans="1:14" ht="24.75" customHeight="1">
      <c r="A8" s="244" t="s">
        <v>34</v>
      </c>
      <c r="B8" s="13">
        <v>0</v>
      </c>
      <c r="C8" s="13">
        <v>0</v>
      </c>
      <c r="D8" s="13">
        <v>1253</v>
      </c>
      <c r="E8" s="13">
        <v>1030670</v>
      </c>
      <c r="F8" s="13">
        <v>119682</v>
      </c>
      <c r="G8" s="13">
        <v>357537</v>
      </c>
      <c r="H8" s="13">
        <v>0</v>
      </c>
      <c r="I8" s="13">
        <v>0</v>
      </c>
      <c r="J8" s="13">
        <v>1598500</v>
      </c>
      <c r="K8" s="13">
        <f t="shared" si="2"/>
        <v>119682</v>
      </c>
      <c r="L8" s="13">
        <v>0</v>
      </c>
      <c r="M8" s="13">
        <f t="shared" si="0"/>
        <v>1253</v>
      </c>
      <c r="N8" s="13">
        <f t="shared" si="1"/>
        <v>2986707</v>
      </c>
    </row>
    <row r="9" spans="1:14" ht="24.75" customHeight="1">
      <c r="A9" s="277" t="s">
        <v>340</v>
      </c>
      <c r="B9" s="12">
        <v>0</v>
      </c>
      <c r="C9" s="12">
        <v>0</v>
      </c>
      <c r="D9" s="12">
        <v>666</v>
      </c>
      <c r="E9" s="12">
        <v>565650</v>
      </c>
      <c r="F9" s="12">
        <v>0</v>
      </c>
      <c r="G9" s="12">
        <v>0</v>
      </c>
      <c r="H9" s="12">
        <v>0</v>
      </c>
      <c r="I9" s="12">
        <v>0</v>
      </c>
      <c r="J9" s="12">
        <v>3282820</v>
      </c>
      <c r="K9" s="12">
        <f t="shared" si="2"/>
        <v>0</v>
      </c>
      <c r="L9" s="12">
        <v>0</v>
      </c>
      <c r="M9" s="12">
        <f t="shared" si="0"/>
        <v>666</v>
      </c>
      <c r="N9" s="12">
        <f t="shared" si="1"/>
        <v>3848470</v>
      </c>
    </row>
    <row r="10" spans="1:14" ht="24.75" customHeight="1">
      <c r="A10" s="244" t="s">
        <v>35</v>
      </c>
      <c r="B10" s="13">
        <v>0</v>
      </c>
      <c r="C10" s="13">
        <v>0</v>
      </c>
      <c r="D10" s="13">
        <v>270</v>
      </c>
      <c r="E10" s="13">
        <v>215550</v>
      </c>
      <c r="F10" s="13">
        <v>0</v>
      </c>
      <c r="G10" s="13">
        <v>0</v>
      </c>
      <c r="H10" s="13">
        <v>0</v>
      </c>
      <c r="I10" s="13">
        <v>0</v>
      </c>
      <c r="J10" s="13">
        <v>1274320</v>
      </c>
      <c r="K10" s="13">
        <f t="shared" si="2"/>
        <v>0</v>
      </c>
      <c r="L10" s="13">
        <v>0</v>
      </c>
      <c r="M10" s="13">
        <f t="shared" si="0"/>
        <v>270</v>
      </c>
      <c r="N10" s="13">
        <f t="shared" si="1"/>
        <v>1489870</v>
      </c>
    </row>
    <row r="11" spans="1:14" ht="24.75" customHeight="1">
      <c r="A11" s="277" t="s">
        <v>36</v>
      </c>
      <c r="B11" s="12">
        <v>0</v>
      </c>
      <c r="C11" s="12">
        <v>0</v>
      </c>
      <c r="D11" s="12">
        <v>768</v>
      </c>
      <c r="E11" s="12">
        <v>689450</v>
      </c>
      <c r="F11" s="12">
        <v>38862</v>
      </c>
      <c r="G11" s="12">
        <v>388620</v>
      </c>
      <c r="H11" s="12">
        <v>0</v>
      </c>
      <c r="I11" s="12">
        <v>0</v>
      </c>
      <c r="J11" s="12">
        <v>146580</v>
      </c>
      <c r="K11" s="12">
        <f t="shared" si="2"/>
        <v>38862</v>
      </c>
      <c r="L11" s="12">
        <v>0</v>
      </c>
      <c r="M11" s="12">
        <f t="shared" si="0"/>
        <v>768</v>
      </c>
      <c r="N11" s="12">
        <f t="shared" si="1"/>
        <v>1224650</v>
      </c>
    </row>
    <row r="12" spans="1:14" ht="24.75" customHeight="1">
      <c r="A12" s="244" t="s">
        <v>37</v>
      </c>
      <c r="B12" s="13">
        <v>828</v>
      </c>
      <c r="C12" s="13">
        <v>12420</v>
      </c>
      <c r="D12" s="13">
        <v>1061</v>
      </c>
      <c r="E12" s="13">
        <v>851450</v>
      </c>
      <c r="F12" s="13">
        <v>608482</v>
      </c>
      <c r="G12" s="13">
        <v>12169640</v>
      </c>
      <c r="H12" s="13">
        <v>160</v>
      </c>
      <c r="I12" s="13">
        <v>1600</v>
      </c>
      <c r="J12" s="13">
        <v>1924320</v>
      </c>
      <c r="K12" s="13">
        <f t="shared" si="2"/>
        <v>608642</v>
      </c>
      <c r="L12" s="13">
        <v>828</v>
      </c>
      <c r="M12" s="13">
        <f t="shared" si="0"/>
        <v>1061</v>
      </c>
      <c r="N12" s="13">
        <f t="shared" si="1"/>
        <v>14959430</v>
      </c>
    </row>
    <row r="13" spans="1:14" ht="24.75" customHeight="1">
      <c r="A13" s="277" t="s">
        <v>38</v>
      </c>
      <c r="B13" s="12">
        <v>1226</v>
      </c>
      <c r="C13" s="12">
        <v>118370</v>
      </c>
      <c r="D13" s="12">
        <v>759</v>
      </c>
      <c r="E13" s="12">
        <v>597110</v>
      </c>
      <c r="F13" s="12">
        <v>41250</v>
      </c>
      <c r="G13" s="12">
        <v>95425</v>
      </c>
      <c r="H13" s="12">
        <v>14</v>
      </c>
      <c r="I13" s="12">
        <v>630</v>
      </c>
      <c r="J13" s="12">
        <v>423210</v>
      </c>
      <c r="K13" s="12">
        <f t="shared" si="2"/>
        <v>41264</v>
      </c>
      <c r="L13" s="12">
        <v>1226</v>
      </c>
      <c r="M13" s="12">
        <f t="shared" si="0"/>
        <v>759</v>
      </c>
      <c r="N13" s="12">
        <f t="shared" si="1"/>
        <v>1234745</v>
      </c>
    </row>
    <row r="14" spans="1:14" ht="24.75" customHeight="1">
      <c r="A14" s="244" t="s">
        <v>96</v>
      </c>
      <c r="B14" s="13">
        <v>5289</v>
      </c>
      <c r="C14" s="13">
        <v>428960</v>
      </c>
      <c r="D14" s="13">
        <v>2656</v>
      </c>
      <c r="E14" s="13">
        <v>2469200</v>
      </c>
      <c r="F14" s="13">
        <v>0</v>
      </c>
      <c r="G14" s="13">
        <v>0</v>
      </c>
      <c r="H14" s="13">
        <v>0</v>
      </c>
      <c r="I14" s="13">
        <v>0</v>
      </c>
      <c r="J14" s="13">
        <v>1560420</v>
      </c>
      <c r="K14" s="13">
        <f t="shared" si="2"/>
        <v>0</v>
      </c>
      <c r="L14" s="13">
        <v>5289</v>
      </c>
      <c r="M14" s="13">
        <f t="shared" si="0"/>
        <v>2656</v>
      </c>
      <c r="N14" s="13">
        <f t="shared" si="1"/>
        <v>4458580</v>
      </c>
    </row>
    <row r="15" spans="1:14" ht="24.75" customHeight="1">
      <c r="A15" s="217" t="s">
        <v>95</v>
      </c>
      <c r="B15" s="12">
        <v>1420</v>
      </c>
      <c r="C15" s="12">
        <v>15720</v>
      </c>
      <c r="D15" s="12">
        <v>1865</v>
      </c>
      <c r="E15" s="12">
        <v>1862500</v>
      </c>
      <c r="F15" s="12">
        <v>700</v>
      </c>
      <c r="G15" s="12">
        <v>4300</v>
      </c>
      <c r="H15" s="12">
        <v>0</v>
      </c>
      <c r="I15" s="12">
        <v>0</v>
      </c>
      <c r="J15" s="12">
        <v>650610</v>
      </c>
      <c r="K15" s="12">
        <f t="shared" si="2"/>
        <v>700</v>
      </c>
      <c r="L15" s="12">
        <v>1420</v>
      </c>
      <c r="M15" s="12">
        <f t="shared" si="0"/>
        <v>1865</v>
      </c>
      <c r="N15" s="12">
        <f t="shared" si="1"/>
        <v>2533130</v>
      </c>
    </row>
    <row r="16" spans="1:14" ht="24.75" customHeight="1">
      <c r="A16" s="244" t="s">
        <v>39</v>
      </c>
      <c r="B16" s="13">
        <v>0</v>
      </c>
      <c r="C16" s="13">
        <v>0</v>
      </c>
      <c r="D16" s="13">
        <v>756</v>
      </c>
      <c r="E16" s="13">
        <v>752400</v>
      </c>
      <c r="F16" s="13">
        <v>0</v>
      </c>
      <c r="G16" s="13">
        <v>0</v>
      </c>
      <c r="H16" s="13">
        <v>0</v>
      </c>
      <c r="I16" s="13">
        <v>0</v>
      </c>
      <c r="J16" s="13">
        <v>302000</v>
      </c>
      <c r="K16" s="13">
        <f t="shared" si="2"/>
        <v>0</v>
      </c>
      <c r="L16" s="13">
        <v>0</v>
      </c>
      <c r="M16" s="13">
        <f t="shared" si="0"/>
        <v>756</v>
      </c>
      <c r="N16" s="13">
        <f t="shared" si="1"/>
        <v>1054400</v>
      </c>
    </row>
    <row r="17" spans="1:14" ht="24.75" customHeight="1" thickBot="1">
      <c r="A17" s="277" t="s">
        <v>40</v>
      </c>
      <c r="B17" s="12">
        <v>4730</v>
      </c>
      <c r="C17" s="12">
        <v>50096</v>
      </c>
      <c r="D17" s="12">
        <v>3159</v>
      </c>
      <c r="E17" s="12">
        <v>2431990</v>
      </c>
      <c r="F17" s="12">
        <v>143823</v>
      </c>
      <c r="G17" s="12">
        <v>470246</v>
      </c>
      <c r="H17" s="12">
        <v>4666</v>
      </c>
      <c r="I17" s="12">
        <v>31308</v>
      </c>
      <c r="J17" s="12">
        <v>821470</v>
      </c>
      <c r="K17" s="12">
        <f t="shared" si="2"/>
        <v>148489</v>
      </c>
      <c r="L17" s="12">
        <v>4730</v>
      </c>
      <c r="M17" s="12">
        <f t="shared" si="0"/>
        <v>3159</v>
      </c>
      <c r="N17" s="12">
        <f t="shared" si="1"/>
        <v>3805110</v>
      </c>
    </row>
    <row r="18" spans="1:14" ht="24.75" customHeight="1" thickBot="1">
      <c r="A18" s="278" t="s">
        <v>3</v>
      </c>
      <c r="B18" s="18">
        <f aca="true" t="shared" si="3" ref="B18:N18">SUM(B6:B17)</f>
        <v>15013</v>
      </c>
      <c r="C18" s="18">
        <f t="shared" si="3"/>
        <v>708566</v>
      </c>
      <c r="D18" s="18">
        <f t="shared" si="3"/>
        <v>14172</v>
      </c>
      <c r="E18" s="18">
        <f t="shared" si="3"/>
        <v>12260220</v>
      </c>
      <c r="F18" s="18">
        <f t="shared" si="3"/>
        <v>1306141</v>
      </c>
      <c r="G18" s="18">
        <f t="shared" si="3"/>
        <v>20534208</v>
      </c>
      <c r="H18" s="18">
        <f t="shared" si="3"/>
        <v>7015</v>
      </c>
      <c r="I18" s="18">
        <f t="shared" si="3"/>
        <v>81788</v>
      </c>
      <c r="J18" s="18">
        <f t="shared" si="3"/>
        <v>12532400</v>
      </c>
      <c r="K18" s="18">
        <f t="shared" si="3"/>
        <v>1313156</v>
      </c>
      <c r="L18" s="18">
        <f t="shared" si="3"/>
        <v>15013</v>
      </c>
      <c r="M18" s="18">
        <f t="shared" si="3"/>
        <v>14172</v>
      </c>
      <c r="N18" s="18">
        <f t="shared" si="3"/>
        <v>46117182</v>
      </c>
    </row>
    <row r="19" spans="1:14" ht="15.75" customHeight="1" thickTop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49"/>
      <c r="L19" s="28"/>
      <c r="M19" s="28"/>
      <c r="N19" s="28"/>
    </row>
    <row r="20" spans="1:7" ht="15">
      <c r="A20" s="338"/>
      <c r="B20" s="338"/>
      <c r="C20" s="338"/>
      <c r="D20" s="338"/>
      <c r="E20" s="338"/>
      <c r="F20" s="338"/>
      <c r="G20" s="338"/>
    </row>
    <row r="30" ht="15">
      <c r="B30" t="s">
        <v>57</v>
      </c>
    </row>
  </sheetData>
  <sheetProtection/>
  <mergeCells count="12">
    <mergeCell ref="A20:G20"/>
    <mergeCell ref="F4:G4"/>
    <mergeCell ref="A2:N2"/>
    <mergeCell ref="A3:C3"/>
    <mergeCell ref="A4:A5"/>
    <mergeCell ref="B4:C4"/>
    <mergeCell ref="L3:N3"/>
    <mergeCell ref="H3:I3"/>
    <mergeCell ref="K4:N4"/>
    <mergeCell ref="D4:E4"/>
    <mergeCell ref="H4:I4"/>
    <mergeCell ref="F3:G3"/>
  </mergeCells>
  <printOptions/>
  <pageMargins left="0.7" right="0.81" top="1.09" bottom="0.75" header="0.3" footer="0.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448"/>
  <sheetViews>
    <sheetView rightToLeft="1" zoomScalePageLayoutView="0" workbookViewId="0" topLeftCell="A1">
      <selection activeCell="Q7" sqref="Q7"/>
    </sheetView>
  </sheetViews>
  <sheetFormatPr defaultColWidth="9.140625" defaultRowHeight="15"/>
  <cols>
    <col min="1" max="1" width="8.00390625" style="0" customWidth="1"/>
    <col min="2" max="2" width="6.7109375" style="0" customWidth="1"/>
    <col min="3" max="3" width="8.00390625" style="0" customWidth="1"/>
    <col min="4" max="4" width="7.421875" style="0" customWidth="1"/>
    <col min="5" max="5" width="8.8515625" style="0" customWidth="1"/>
    <col min="6" max="6" width="7.8515625" style="0" customWidth="1"/>
    <col min="7" max="7" width="9.8515625" style="0" customWidth="1"/>
    <col min="8" max="8" width="7.140625" style="0" customWidth="1"/>
    <col min="9" max="9" width="8.57421875" style="0" customWidth="1"/>
    <col min="10" max="10" width="6.8515625" style="0" customWidth="1"/>
    <col min="11" max="11" width="8.421875" style="0" customWidth="1"/>
    <col min="12" max="12" width="9.57421875" style="0" customWidth="1"/>
    <col min="13" max="13" width="9.00390625" style="0" customWidth="1"/>
    <col min="14" max="14" width="11.421875" style="0" customWidth="1"/>
  </cols>
  <sheetData>
    <row r="2" spans="1:14" ht="21.75" customHeight="1">
      <c r="A2" s="325" t="s">
        <v>451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23.25" customHeight="1">
      <c r="A3" s="328" t="s">
        <v>473</v>
      </c>
      <c r="B3" s="328"/>
      <c r="C3" s="328"/>
      <c r="D3" s="117"/>
      <c r="E3" s="117"/>
      <c r="F3" s="117"/>
      <c r="G3" s="328" t="s">
        <v>157</v>
      </c>
      <c r="H3" s="328"/>
      <c r="I3" s="328"/>
      <c r="J3" s="117"/>
      <c r="K3" s="117"/>
      <c r="L3" s="328" t="s">
        <v>41</v>
      </c>
      <c r="M3" s="328"/>
      <c r="N3" s="328"/>
    </row>
    <row r="4" spans="1:14" ht="15" customHeight="1">
      <c r="A4" s="361" t="s">
        <v>9</v>
      </c>
      <c r="B4" s="356" t="s">
        <v>58</v>
      </c>
      <c r="C4" s="356"/>
      <c r="D4" s="356" t="s">
        <v>59</v>
      </c>
      <c r="E4" s="356"/>
      <c r="F4" s="356" t="s">
        <v>158</v>
      </c>
      <c r="G4" s="356"/>
      <c r="H4" s="356" t="s">
        <v>159</v>
      </c>
      <c r="I4" s="356"/>
      <c r="J4" s="356" t="s">
        <v>160</v>
      </c>
      <c r="K4" s="356"/>
      <c r="L4" s="174" t="s">
        <v>49</v>
      </c>
      <c r="M4" s="361" t="s">
        <v>292</v>
      </c>
      <c r="N4" s="361"/>
    </row>
    <row r="5" spans="1:14" ht="15.75" thickBot="1">
      <c r="A5" s="362"/>
      <c r="B5" s="175" t="s">
        <v>22</v>
      </c>
      <c r="C5" s="175" t="s">
        <v>32</v>
      </c>
      <c r="D5" s="175" t="s">
        <v>22</v>
      </c>
      <c r="E5" s="175" t="s">
        <v>32</v>
      </c>
      <c r="F5" s="175" t="s">
        <v>22</v>
      </c>
      <c r="G5" s="175" t="s">
        <v>32</v>
      </c>
      <c r="H5" s="175" t="s">
        <v>22</v>
      </c>
      <c r="I5" s="175" t="s">
        <v>32</v>
      </c>
      <c r="J5" s="175" t="s">
        <v>22</v>
      </c>
      <c r="K5" s="175" t="s">
        <v>32</v>
      </c>
      <c r="L5" s="176" t="s">
        <v>32</v>
      </c>
      <c r="M5" s="175" t="s">
        <v>22</v>
      </c>
      <c r="N5" s="175" t="s">
        <v>32</v>
      </c>
    </row>
    <row r="6" spans="1:14" ht="24.75" customHeight="1" thickTop="1">
      <c r="A6" s="156" t="s">
        <v>339</v>
      </c>
      <c r="B6" s="13">
        <v>66</v>
      </c>
      <c r="C6" s="13">
        <v>7600</v>
      </c>
      <c r="D6" s="13">
        <v>142</v>
      </c>
      <c r="E6" s="13">
        <v>23550</v>
      </c>
      <c r="F6" s="13">
        <v>449</v>
      </c>
      <c r="G6" s="13">
        <v>69150</v>
      </c>
      <c r="H6" s="13">
        <v>90</v>
      </c>
      <c r="I6" s="13">
        <v>11950</v>
      </c>
      <c r="J6" s="13">
        <v>492</v>
      </c>
      <c r="K6" s="13">
        <v>62800</v>
      </c>
      <c r="L6" s="13">
        <v>113000</v>
      </c>
      <c r="M6" s="13">
        <f>B6+D6+F6+H6+J6</f>
        <v>1239</v>
      </c>
      <c r="N6" s="13">
        <f>C6+E6+G6+I6+K6+L6</f>
        <v>288050</v>
      </c>
    </row>
    <row r="7" spans="1:14" ht="24.75" customHeight="1">
      <c r="A7" s="157" t="s">
        <v>33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f aca="true" t="shared" si="0" ref="M7:M17">B7+D7+F7+H7+J7</f>
        <v>0</v>
      </c>
      <c r="N7" s="12">
        <f aca="true" t="shared" si="1" ref="N7:N17">C7+E7+G7+I7+K7+L7</f>
        <v>0</v>
      </c>
    </row>
    <row r="8" spans="1:14" ht="24.75" customHeight="1">
      <c r="A8" s="156" t="s">
        <v>34</v>
      </c>
      <c r="B8" s="13">
        <v>24</v>
      </c>
      <c r="C8" s="13">
        <v>2400</v>
      </c>
      <c r="D8" s="13">
        <v>358</v>
      </c>
      <c r="E8" s="13">
        <v>45720</v>
      </c>
      <c r="F8" s="13">
        <v>516</v>
      </c>
      <c r="G8" s="13">
        <v>48110</v>
      </c>
      <c r="H8" s="13">
        <v>305</v>
      </c>
      <c r="I8" s="13">
        <v>16125</v>
      </c>
      <c r="J8" s="13">
        <v>286</v>
      </c>
      <c r="K8" s="13">
        <v>23330</v>
      </c>
      <c r="L8" s="13">
        <v>768500</v>
      </c>
      <c r="M8" s="13">
        <f t="shared" si="0"/>
        <v>1489</v>
      </c>
      <c r="N8" s="13">
        <f t="shared" si="1"/>
        <v>904185</v>
      </c>
    </row>
    <row r="9" spans="1:14" ht="24.75" customHeight="1">
      <c r="A9" s="157" t="s">
        <v>340</v>
      </c>
      <c r="B9" s="12">
        <v>0</v>
      </c>
      <c r="C9" s="12">
        <v>0</v>
      </c>
      <c r="D9" s="12">
        <v>303</v>
      </c>
      <c r="E9" s="12">
        <v>26805</v>
      </c>
      <c r="F9" s="12">
        <v>1130</v>
      </c>
      <c r="G9" s="12">
        <v>91032</v>
      </c>
      <c r="H9" s="12">
        <v>0</v>
      </c>
      <c r="I9" s="12">
        <v>0</v>
      </c>
      <c r="J9" s="12">
        <v>351</v>
      </c>
      <c r="K9" s="12">
        <v>32070</v>
      </c>
      <c r="L9" s="12">
        <v>650000</v>
      </c>
      <c r="M9" s="12">
        <f t="shared" si="0"/>
        <v>1784</v>
      </c>
      <c r="N9" s="12">
        <f t="shared" si="1"/>
        <v>799907</v>
      </c>
    </row>
    <row r="10" spans="1:14" ht="24.75" customHeight="1">
      <c r="A10" s="156" t="s">
        <v>35</v>
      </c>
      <c r="B10" s="13">
        <v>45</v>
      </c>
      <c r="C10" s="13">
        <v>4500</v>
      </c>
      <c r="D10" s="13">
        <v>139</v>
      </c>
      <c r="E10" s="13">
        <v>12900</v>
      </c>
      <c r="F10" s="13">
        <v>620</v>
      </c>
      <c r="G10" s="13">
        <v>49900</v>
      </c>
      <c r="H10" s="13">
        <v>0</v>
      </c>
      <c r="I10" s="13">
        <v>0</v>
      </c>
      <c r="J10" s="13">
        <v>20</v>
      </c>
      <c r="K10" s="13">
        <v>1500</v>
      </c>
      <c r="L10" s="13">
        <v>319000</v>
      </c>
      <c r="M10" s="13">
        <f t="shared" si="0"/>
        <v>824</v>
      </c>
      <c r="N10" s="13">
        <f t="shared" si="1"/>
        <v>387800</v>
      </c>
    </row>
    <row r="11" spans="1:14" ht="24.75" customHeight="1">
      <c r="A11" s="157" t="s">
        <v>36</v>
      </c>
      <c r="B11" s="12">
        <v>0</v>
      </c>
      <c r="C11" s="12">
        <v>0</v>
      </c>
      <c r="D11" s="12">
        <v>191</v>
      </c>
      <c r="E11" s="12">
        <v>25135</v>
      </c>
      <c r="F11" s="12">
        <v>555</v>
      </c>
      <c r="G11" s="12">
        <v>53130</v>
      </c>
      <c r="H11" s="12">
        <v>29</v>
      </c>
      <c r="I11" s="12">
        <v>3480</v>
      </c>
      <c r="J11" s="12">
        <v>288</v>
      </c>
      <c r="K11" s="12">
        <v>20760</v>
      </c>
      <c r="L11" s="12">
        <v>272775</v>
      </c>
      <c r="M11" s="12">
        <f t="shared" si="0"/>
        <v>1063</v>
      </c>
      <c r="N11" s="12">
        <f t="shared" si="1"/>
        <v>375280</v>
      </c>
    </row>
    <row r="12" spans="1:14" ht="24.75" customHeight="1">
      <c r="A12" s="156" t="s">
        <v>37</v>
      </c>
      <c r="B12" s="13">
        <v>0</v>
      </c>
      <c r="C12" s="13">
        <v>0</v>
      </c>
      <c r="D12" s="13">
        <v>263</v>
      </c>
      <c r="E12" s="13">
        <v>30985</v>
      </c>
      <c r="F12" s="13">
        <v>770</v>
      </c>
      <c r="G12" s="13">
        <v>66705</v>
      </c>
      <c r="H12" s="13">
        <v>92</v>
      </c>
      <c r="I12" s="13">
        <v>9300</v>
      </c>
      <c r="J12" s="13">
        <v>58</v>
      </c>
      <c r="K12" s="13">
        <v>5800</v>
      </c>
      <c r="L12" s="13">
        <v>350120</v>
      </c>
      <c r="M12" s="13">
        <f t="shared" si="0"/>
        <v>1183</v>
      </c>
      <c r="N12" s="13">
        <f t="shared" si="1"/>
        <v>462910</v>
      </c>
    </row>
    <row r="13" spans="1:14" ht="24.75" customHeight="1">
      <c r="A13" s="157" t="s">
        <v>38</v>
      </c>
      <c r="B13" s="12">
        <v>198</v>
      </c>
      <c r="C13" s="12">
        <v>14450</v>
      </c>
      <c r="D13" s="12">
        <v>80</v>
      </c>
      <c r="E13" s="12">
        <v>7000</v>
      </c>
      <c r="F13" s="12">
        <v>294</v>
      </c>
      <c r="G13" s="12">
        <v>18270</v>
      </c>
      <c r="H13" s="12">
        <v>55</v>
      </c>
      <c r="I13" s="12">
        <v>3850</v>
      </c>
      <c r="J13" s="12">
        <v>0</v>
      </c>
      <c r="K13" s="12">
        <v>0</v>
      </c>
      <c r="L13" s="12">
        <v>115000</v>
      </c>
      <c r="M13" s="12">
        <f t="shared" si="0"/>
        <v>627</v>
      </c>
      <c r="N13" s="12">
        <f t="shared" si="1"/>
        <v>158570</v>
      </c>
    </row>
    <row r="14" spans="1:14" ht="24.75" customHeight="1">
      <c r="A14" s="156" t="s">
        <v>96</v>
      </c>
      <c r="B14" s="13">
        <v>0</v>
      </c>
      <c r="C14" s="13">
        <v>0</v>
      </c>
      <c r="D14" s="13">
        <v>825</v>
      </c>
      <c r="E14" s="13">
        <v>129000</v>
      </c>
      <c r="F14" s="13">
        <v>142</v>
      </c>
      <c r="G14" s="13">
        <v>14200</v>
      </c>
      <c r="H14" s="13">
        <v>120</v>
      </c>
      <c r="I14" s="13">
        <v>18000</v>
      </c>
      <c r="J14" s="13">
        <v>0</v>
      </c>
      <c r="K14" s="13">
        <v>0</v>
      </c>
      <c r="L14" s="13">
        <v>0</v>
      </c>
      <c r="M14" s="13">
        <f t="shared" si="0"/>
        <v>1087</v>
      </c>
      <c r="N14" s="13">
        <f t="shared" si="1"/>
        <v>161200</v>
      </c>
    </row>
    <row r="15" spans="1:14" ht="24.75" customHeight="1">
      <c r="A15" s="217" t="s">
        <v>95</v>
      </c>
      <c r="B15" s="12">
        <v>230</v>
      </c>
      <c r="C15" s="12">
        <v>20000</v>
      </c>
      <c r="D15" s="12">
        <v>918</v>
      </c>
      <c r="E15" s="12">
        <v>110900</v>
      </c>
      <c r="F15" s="12">
        <v>644</v>
      </c>
      <c r="G15" s="12">
        <v>58460</v>
      </c>
      <c r="H15" s="12">
        <v>50</v>
      </c>
      <c r="I15" s="12">
        <v>4000</v>
      </c>
      <c r="J15" s="12">
        <v>195</v>
      </c>
      <c r="K15" s="12">
        <v>22650</v>
      </c>
      <c r="L15" s="12">
        <v>320405</v>
      </c>
      <c r="M15" s="12">
        <f t="shared" si="0"/>
        <v>2037</v>
      </c>
      <c r="N15" s="12">
        <f t="shared" si="1"/>
        <v>536415</v>
      </c>
    </row>
    <row r="16" spans="1:14" ht="24.75" customHeight="1">
      <c r="A16" s="156" t="s">
        <v>39</v>
      </c>
      <c r="B16" s="13">
        <v>242</v>
      </c>
      <c r="C16" s="13">
        <v>21640</v>
      </c>
      <c r="D16" s="13">
        <v>266</v>
      </c>
      <c r="E16" s="13">
        <v>27560</v>
      </c>
      <c r="F16" s="13">
        <v>1189</v>
      </c>
      <c r="G16" s="13">
        <v>70760</v>
      </c>
      <c r="H16" s="13">
        <v>0</v>
      </c>
      <c r="I16" s="13">
        <v>0</v>
      </c>
      <c r="J16" s="13">
        <v>0</v>
      </c>
      <c r="K16" s="13">
        <v>0</v>
      </c>
      <c r="L16" s="13">
        <v>132000</v>
      </c>
      <c r="M16" s="13">
        <f t="shared" si="0"/>
        <v>1697</v>
      </c>
      <c r="N16" s="13">
        <f t="shared" si="1"/>
        <v>251960</v>
      </c>
    </row>
    <row r="17" spans="1:14" ht="24.75" customHeight="1" thickBot="1">
      <c r="A17" s="157" t="s">
        <v>40</v>
      </c>
      <c r="B17" s="12">
        <v>0</v>
      </c>
      <c r="C17" s="12">
        <v>0</v>
      </c>
      <c r="D17" s="12">
        <v>475</v>
      </c>
      <c r="E17" s="12">
        <v>38930</v>
      </c>
      <c r="F17" s="12">
        <v>1686</v>
      </c>
      <c r="G17" s="12">
        <v>129610</v>
      </c>
      <c r="H17" s="12">
        <v>255</v>
      </c>
      <c r="I17" s="12">
        <v>19460</v>
      </c>
      <c r="J17" s="12">
        <v>105</v>
      </c>
      <c r="K17" s="12">
        <v>8890</v>
      </c>
      <c r="L17" s="12">
        <v>423000</v>
      </c>
      <c r="M17" s="12">
        <f t="shared" si="0"/>
        <v>2521</v>
      </c>
      <c r="N17" s="12">
        <f t="shared" si="1"/>
        <v>619890</v>
      </c>
    </row>
    <row r="18" spans="1:14" ht="24.75" customHeight="1" thickBot="1">
      <c r="A18" s="166" t="s">
        <v>3</v>
      </c>
      <c r="B18" s="18">
        <f aca="true" t="shared" si="2" ref="B18:N18">SUM(B6:B17)</f>
        <v>805</v>
      </c>
      <c r="C18" s="18">
        <f t="shared" si="2"/>
        <v>70590</v>
      </c>
      <c r="D18" s="18">
        <f t="shared" si="2"/>
        <v>3960</v>
      </c>
      <c r="E18" s="18">
        <f t="shared" si="2"/>
        <v>478485</v>
      </c>
      <c r="F18" s="18">
        <f t="shared" si="2"/>
        <v>7995</v>
      </c>
      <c r="G18" s="18">
        <f t="shared" si="2"/>
        <v>669327</v>
      </c>
      <c r="H18" s="18">
        <f t="shared" si="2"/>
        <v>996</v>
      </c>
      <c r="I18" s="18">
        <f t="shared" si="2"/>
        <v>86165</v>
      </c>
      <c r="J18" s="18">
        <f t="shared" si="2"/>
        <v>1795</v>
      </c>
      <c r="K18" s="18">
        <f t="shared" si="2"/>
        <v>177800</v>
      </c>
      <c r="L18" s="18">
        <f t="shared" si="2"/>
        <v>3463800</v>
      </c>
      <c r="M18" s="18">
        <f t="shared" si="2"/>
        <v>15551</v>
      </c>
      <c r="N18" s="18">
        <f t="shared" si="2"/>
        <v>4946167</v>
      </c>
    </row>
    <row r="19" spans="1:12" ht="16.5" thickTop="1">
      <c r="A19" s="5"/>
      <c r="B19" s="11"/>
      <c r="C19" s="11"/>
      <c r="D19" s="11"/>
      <c r="E19" s="5"/>
      <c r="F19" s="11"/>
      <c r="G19" s="11"/>
      <c r="H19" s="11"/>
      <c r="I19" s="11"/>
      <c r="J19" s="11"/>
      <c r="K19" s="11"/>
      <c r="L19" s="6"/>
    </row>
    <row r="20" spans="1:12" ht="15">
      <c r="A20" s="338"/>
      <c r="B20" s="338"/>
      <c r="C20" s="338"/>
      <c r="D20" s="338"/>
      <c r="E20" s="338"/>
      <c r="F20" s="338"/>
      <c r="G20" s="338"/>
      <c r="H20" s="338"/>
      <c r="I20" s="7"/>
      <c r="J20" s="7"/>
      <c r="K20" s="7"/>
      <c r="L20" s="7"/>
    </row>
    <row r="21" spans="1:12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1:12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1:12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1:12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2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1:12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1:12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1:12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1:12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1:12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1:12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1:12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1:12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1:12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1:12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1:12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 ht="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1:12" ht="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ht="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ht="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ht="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ht="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1:12" ht="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2" ht="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1:12" ht="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 ht="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1:12" ht="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1:12" ht="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1:12" ht="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ht="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1:12" ht="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ht="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 ht="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1:12" ht="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1:12" ht="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 ht="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1:12" ht="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 ht="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1:12" ht="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 ht="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1:12" ht="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1:12" ht="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1:12" ht="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ht="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1:12" ht="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1:12" ht="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1:12" ht="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 ht="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1:12" ht="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1:12" ht="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1:12" ht="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ht="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 ht="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1:12" ht="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 ht="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1:12" ht="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1:12" ht="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1:12" ht="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ht="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1:12" ht="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1:12" ht="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1:12" ht="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 ht="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1:12" ht="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1:12" ht="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1:12" ht="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ht="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ht="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1:12" ht="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1:12" ht="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 ht="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1:12" ht="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1:12" ht="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1:12" ht="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1:12" ht="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1:12" ht="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1:12" ht="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1:12" ht="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 ht="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1:12" ht="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2" ht="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1:12" ht="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1:12" ht="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1:12" ht="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1:12" ht="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1:12" ht="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1:12" ht="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1:12" ht="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1:12" ht="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1:12" ht="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1:12" ht="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1:12" ht="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1:12" ht="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1:12" ht="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1:12" ht="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1:12" ht="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1:12" ht="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1:12" ht="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1:12" ht="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1:12" ht="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1:12" ht="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1:12" ht="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1:12" ht="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1:12" ht="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1:12" ht="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1:12" ht="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1:12" ht="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1:12" ht="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1:12" ht="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1:12" ht="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2" ht="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1:12" ht="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1:12" ht="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1:12" ht="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1:12" ht="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1:12" ht="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1:12" ht="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1:12" ht="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1:12" ht="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1:12" ht="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1:12" ht="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1:12" ht="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1:12" ht="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1:12" ht="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1:12" ht="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1:12" ht="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1:12" ht="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1:12" ht="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1:12" ht="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1:12" ht="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1:12" ht="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1:12" ht="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1:12" ht="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1:12" ht="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1:12" ht="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1:12" ht="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1:12" ht="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 ht="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1:12" ht="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1:12" ht="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1:12" ht="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1:12" ht="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1:12" ht="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1:12" ht="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1:12" ht="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1:12" ht="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1:12" ht="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1:12" ht="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1:12" ht="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1:12" ht="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1:12" ht="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1:12" ht="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1:12" ht="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1:12" ht="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1:12" ht="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1:12" ht="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1:12" ht="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1:12" ht="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1:12" ht="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1:12" ht="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1:12" ht="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1:12" ht="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1:12" ht="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</sheetData>
  <sheetProtection/>
  <mergeCells count="12">
    <mergeCell ref="A2:N2"/>
    <mergeCell ref="A4:A5"/>
    <mergeCell ref="B4:C4"/>
    <mergeCell ref="D4:E4"/>
    <mergeCell ref="G3:I3"/>
    <mergeCell ref="L3:N3"/>
    <mergeCell ref="F4:G4"/>
    <mergeCell ref="H4:I4"/>
    <mergeCell ref="A20:H20"/>
    <mergeCell ref="J4:K4"/>
    <mergeCell ref="M4:N4"/>
    <mergeCell ref="A3:C3"/>
  </mergeCells>
  <printOptions/>
  <pageMargins left="1" right="1.23" top="1.25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T86"/>
  <sheetViews>
    <sheetView rightToLeft="1" zoomScalePageLayoutView="0" workbookViewId="0" topLeftCell="A1">
      <selection activeCell="C64" sqref="C64"/>
    </sheetView>
  </sheetViews>
  <sheetFormatPr defaultColWidth="9.140625" defaultRowHeight="15"/>
  <cols>
    <col min="1" max="1" width="8.28125" style="0" customWidth="1"/>
    <col min="2" max="2" width="10.8515625" style="0" customWidth="1"/>
    <col min="3" max="3" width="8.140625" style="0" customWidth="1"/>
    <col min="4" max="4" width="10.140625" style="0" customWidth="1"/>
    <col min="5" max="5" width="9.00390625" style="0" customWidth="1"/>
    <col min="6" max="6" width="9.421875" style="0" customWidth="1"/>
    <col min="7" max="7" width="9.00390625" style="0" customWidth="1"/>
    <col min="8" max="8" width="10.28125" style="0" customWidth="1"/>
    <col min="9" max="9" width="11.421875" style="0" customWidth="1"/>
    <col min="10" max="10" width="12.140625" style="0" customWidth="1"/>
    <col min="11" max="11" width="8.8515625" style="0" customWidth="1"/>
    <col min="12" max="12" width="11.7109375" style="0" customWidth="1"/>
  </cols>
  <sheetData>
    <row r="3" spans="2:12" ht="18">
      <c r="B3" s="325" t="s">
        <v>451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2:12" ht="15.75">
      <c r="B4" s="327" t="s">
        <v>471</v>
      </c>
      <c r="C4" s="327"/>
      <c r="D4" s="195"/>
      <c r="E4" s="195"/>
      <c r="F4" s="364" t="s">
        <v>324</v>
      </c>
      <c r="G4" s="364"/>
      <c r="H4" s="364"/>
      <c r="I4" s="195"/>
      <c r="J4" s="195"/>
      <c r="K4" s="326" t="s">
        <v>48</v>
      </c>
      <c r="L4" s="326"/>
    </row>
    <row r="5" spans="2:12" ht="15.75">
      <c r="B5" s="340" t="s">
        <v>55</v>
      </c>
      <c r="C5" s="348" t="s">
        <v>325</v>
      </c>
      <c r="D5" s="348"/>
      <c r="E5" s="348" t="s">
        <v>326</v>
      </c>
      <c r="F5" s="348"/>
      <c r="G5" s="348" t="s">
        <v>351</v>
      </c>
      <c r="H5" s="348"/>
      <c r="I5" s="348" t="s">
        <v>350</v>
      </c>
      <c r="J5" s="348"/>
      <c r="K5" s="348" t="s">
        <v>349</v>
      </c>
      <c r="L5" s="348"/>
    </row>
    <row r="6" spans="2:12" ht="16.5" thickBot="1">
      <c r="B6" s="341"/>
      <c r="C6" s="196" t="s">
        <v>25</v>
      </c>
      <c r="D6" s="196" t="s">
        <v>32</v>
      </c>
      <c r="E6" s="196" t="s">
        <v>25</v>
      </c>
      <c r="F6" s="196" t="s">
        <v>32</v>
      </c>
      <c r="G6" s="196" t="s">
        <v>25</v>
      </c>
      <c r="H6" s="196" t="s">
        <v>32</v>
      </c>
      <c r="I6" s="196" t="s">
        <v>25</v>
      </c>
      <c r="J6" s="196" t="s">
        <v>32</v>
      </c>
      <c r="K6" s="196" t="s">
        <v>4</v>
      </c>
      <c r="L6" s="196" t="s">
        <v>32</v>
      </c>
    </row>
    <row r="7" spans="2:12" ht="24.75" customHeight="1" thickTop="1">
      <c r="B7" s="114" t="s">
        <v>339</v>
      </c>
      <c r="C7" s="13">
        <v>13650</v>
      </c>
      <c r="D7" s="13">
        <v>29700</v>
      </c>
      <c r="E7" s="13">
        <v>29200</v>
      </c>
      <c r="F7" s="13">
        <v>72900</v>
      </c>
      <c r="G7" s="13">
        <v>550</v>
      </c>
      <c r="H7" s="13">
        <v>2000</v>
      </c>
      <c r="I7" s="13">
        <v>5290</v>
      </c>
      <c r="J7" s="13">
        <v>86350</v>
      </c>
      <c r="K7" s="13">
        <v>73</v>
      </c>
      <c r="L7" s="13">
        <v>4735</v>
      </c>
    </row>
    <row r="8" spans="2:12" ht="24.75" customHeight="1">
      <c r="B8" s="115" t="s">
        <v>33</v>
      </c>
      <c r="C8" s="12">
        <v>400</v>
      </c>
      <c r="D8" s="12">
        <v>2000</v>
      </c>
      <c r="E8" s="12">
        <v>0</v>
      </c>
      <c r="F8" s="12">
        <v>0</v>
      </c>
      <c r="G8" s="12">
        <v>225</v>
      </c>
      <c r="H8" s="12">
        <v>20250</v>
      </c>
      <c r="I8" s="12">
        <v>768</v>
      </c>
      <c r="J8" s="12">
        <v>2304</v>
      </c>
      <c r="K8" s="12">
        <v>1</v>
      </c>
      <c r="L8" s="12">
        <v>15</v>
      </c>
    </row>
    <row r="9" spans="2:12" ht="24.75" customHeight="1">
      <c r="B9" s="114" t="s">
        <v>34</v>
      </c>
      <c r="C9" s="13">
        <v>93778</v>
      </c>
      <c r="D9" s="13">
        <v>46890</v>
      </c>
      <c r="E9" s="13">
        <v>135975</v>
      </c>
      <c r="F9" s="13">
        <v>135975</v>
      </c>
      <c r="G9" s="13">
        <v>69550</v>
      </c>
      <c r="H9" s="13">
        <v>822150</v>
      </c>
      <c r="I9" s="13">
        <v>41082</v>
      </c>
      <c r="J9" s="13">
        <v>625743</v>
      </c>
      <c r="K9" s="13">
        <v>152</v>
      </c>
      <c r="L9" s="13">
        <v>10370</v>
      </c>
    </row>
    <row r="10" spans="2:12" ht="24.75" customHeight="1">
      <c r="B10" s="115" t="s">
        <v>340</v>
      </c>
      <c r="C10" s="12">
        <v>9413</v>
      </c>
      <c r="D10" s="12">
        <v>3885</v>
      </c>
      <c r="E10" s="12">
        <v>33505</v>
      </c>
      <c r="F10" s="12">
        <v>33505</v>
      </c>
      <c r="G10" s="12">
        <v>87264</v>
      </c>
      <c r="H10" s="12">
        <v>181703</v>
      </c>
      <c r="I10" s="12">
        <v>19096</v>
      </c>
      <c r="J10" s="12">
        <v>821160</v>
      </c>
      <c r="K10" s="12">
        <v>55</v>
      </c>
      <c r="L10" s="12">
        <v>14060</v>
      </c>
    </row>
    <row r="11" spans="2:12" ht="24.75" customHeight="1">
      <c r="B11" s="114" t="s">
        <v>35</v>
      </c>
      <c r="C11" s="13">
        <v>25850</v>
      </c>
      <c r="D11" s="13">
        <v>26050</v>
      </c>
      <c r="E11" s="13">
        <v>26200</v>
      </c>
      <c r="F11" s="13">
        <v>26200</v>
      </c>
      <c r="G11" s="13">
        <v>0</v>
      </c>
      <c r="H11" s="13">
        <v>0</v>
      </c>
      <c r="I11" s="13">
        <v>7240</v>
      </c>
      <c r="J11" s="13">
        <v>36200</v>
      </c>
      <c r="K11" s="13">
        <v>14</v>
      </c>
      <c r="L11" s="13">
        <v>10500</v>
      </c>
    </row>
    <row r="12" spans="2:12" ht="24.75" customHeight="1">
      <c r="B12" s="115" t="s">
        <v>36</v>
      </c>
      <c r="C12" s="12">
        <v>4857</v>
      </c>
      <c r="D12" s="12">
        <v>6539</v>
      </c>
      <c r="E12" s="12">
        <v>140780</v>
      </c>
      <c r="F12" s="12">
        <v>140780</v>
      </c>
      <c r="G12" s="12">
        <v>30733</v>
      </c>
      <c r="H12" s="12">
        <v>83891</v>
      </c>
      <c r="I12" s="12">
        <v>79177</v>
      </c>
      <c r="J12" s="12">
        <v>789833</v>
      </c>
      <c r="K12" s="12">
        <v>17</v>
      </c>
      <c r="L12" s="12">
        <v>1030</v>
      </c>
    </row>
    <row r="13" spans="2:12" ht="24.75" customHeight="1">
      <c r="B13" s="114" t="s">
        <v>37</v>
      </c>
      <c r="C13" s="13">
        <v>780</v>
      </c>
      <c r="D13" s="13">
        <v>1560</v>
      </c>
      <c r="E13" s="13">
        <v>5000</v>
      </c>
      <c r="F13" s="13">
        <v>5000</v>
      </c>
      <c r="G13" s="13">
        <v>9201</v>
      </c>
      <c r="H13" s="13">
        <v>30500</v>
      </c>
      <c r="I13" s="13">
        <v>265367</v>
      </c>
      <c r="J13" s="13">
        <v>2653670</v>
      </c>
      <c r="K13" s="13">
        <v>7</v>
      </c>
      <c r="L13" s="13">
        <v>1960</v>
      </c>
    </row>
    <row r="14" spans="2:12" ht="24.75" customHeight="1">
      <c r="B14" s="115" t="s">
        <v>38</v>
      </c>
      <c r="C14" s="12">
        <v>2180</v>
      </c>
      <c r="D14" s="12">
        <v>1875</v>
      </c>
      <c r="E14" s="12">
        <v>7690</v>
      </c>
      <c r="F14" s="12">
        <v>6695</v>
      </c>
      <c r="G14" s="12">
        <v>6795</v>
      </c>
      <c r="H14" s="12">
        <v>28115</v>
      </c>
      <c r="I14" s="12">
        <v>7370</v>
      </c>
      <c r="J14" s="12">
        <v>82600</v>
      </c>
      <c r="K14" s="12">
        <v>4</v>
      </c>
      <c r="L14" s="12">
        <v>500</v>
      </c>
    </row>
    <row r="15" spans="2:12" ht="24.75" customHeight="1">
      <c r="B15" s="114" t="s">
        <v>96</v>
      </c>
      <c r="C15" s="13">
        <v>580</v>
      </c>
      <c r="D15" s="13">
        <v>5800</v>
      </c>
      <c r="E15" s="13">
        <v>4450</v>
      </c>
      <c r="F15" s="13">
        <v>17900</v>
      </c>
      <c r="G15" s="13">
        <v>0</v>
      </c>
      <c r="H15" s="13">
        <v>0</v>
      </c>
      <c r="I15" s="13">
        <v>5360</v>
      </c>
      <c r="J15" s="13">
        <v>254000</v>
      </c>
      <c r="K15" s="13">
        <v>330</v>
      </c>
      <c r="L15" s="13">
        <v>3600</v>
      </c>
    </row>
    <row r="16" spans="2:12" ht="24.75" customHeight="1">
      <c r="B16" s="217" t="s">
        <v>95</v>
      </c>
      <c r="C16" s="12">
        <v>23600</v>
      </c>
      <c r="D16" s="12">
        <v>49800</v>
      </c>
      <c r="E16" s="12">
        <v>302750</v>
      </c>
      <c r="F16" s="12">
        <v>302750</v>
      </c>
      <c r="G16" s="12">
        <v>10580</v>
      </c>
      <c r="H16" s="12">
        <v>197300</v>
      </c>
      <c r="I16" s="12">
        <v>291435</v>
      </c>
      <c r="J16" s="12">
        <v>2914350</v>
      </c>
      <c r="K16" s="12">
        <v>171</v>
      </c>
      <c r="L16" s="12">
        <v>19020</v>
      </c>
    </row>
    <row r="17" spans="2:12" ht="24.75" customHeight="1">
      <c r="B17" s="114" t="s">
        <v>39</v>
      </c>
      <c r="C17" s="13">
        <v>120</v>
      </c>
      <c r="D17" s="13">
        <v>240</v>
      </c>
      <c r="E17" s="13">
        <v>4500</v>
      </c>
      <c r="F17" s="13">
        <v>13000</v>
      </c>
      <c r="G17" s="13">
        <v>5700</v>
      </c>
      <c r="H17" s="13">
        <v>522000</v>
      </c>
      <c r="I17" s="13">
        <v>9725</v>
      </c>
      <c r="J17" s="13">
        <v>145350</v>
      </c>
      <c r="K17" s="13">
        <v>26</v>
      </c>
      <c r="L17" s="13">
        <v>19550</v>
      </c>
    </row>
    <row r="18" spans="2:12" ht="24.75" customHeight="1" thickBot="1">
      <c r="B18" s="217" t="s">
        <v>40</v>
      </c>
      <c r="C18" s="12">
        <v>50244</v>
      </c>
      <c r="D18" s="12">
        <v>251220</v>
      </c>
      <c r="E18" s="12">
        <v>109645</v>
      </c>
      <c r="F18" s="12">
        <v>51717</v>
      </c>
      <c r="G18" s="12">
        <v>175810</v>
      </c>
      <c r="H18" s="12">
        <v>688030</v>
      </c>
      <c r="I18" s="12">
        <v>55735</v>
      </c>
      <c r="J18" s="12">
        <v>1239109</v>
      </c>
      <c r="K18" s="12">
        <v>24</v>
      </c>
      <c r="L18" s="12">
        <v>8700</v>
      </c>
    </row>
    <row r="19" spans="2:12" ht="24.75" customHeight="1" thickBot="1">
      <c r="B19" s="108" t="s">
        <v>3</v>
      </c>
      <c r="C19" s="18">
        <f aca="true" t="shared" si="0" ref="C19:L19">SUM(C7:C18)</f>
        <v>225452</v>
      </c>
      <c r="D19" s="18">
        <f t="shared" si="0"/>
        <v>425559</v>
      </c>
      <c r="E19" s="18">
        <f t="shared" si="0"/>
        <v>799695</v>
      </c>
      <c r="F19" s="18">
        <f t="shared" si="0"/>
        <v>806422</v>
      </c>
      <c r="G19" s="18">
        <f t="shared" si="0"/>
        <v>396408</v>
      </c>
      <c r="H19" s="18">
        <f t="shared" si="0"/>
        <v>2575939</v>
      </c>
      <c r="I19" s="18">
        <f t="shared" si="0"/>
        <v>787645</v>
      </c>
      <c r="J19" s="18">
        <f t="shared" si="0"/>
        <v>9650669</v>
      </c>
      <c r="K19" s="18">
        <f t="shared" si="0"/>
        <v>874</v>
      </c>
      <c r="L19" s="18">
        <f t="shared" si="0"/>
        <v>94040</v>
      </c>
    </row>
    <row r="20" spans="2:12" ht="15.75" thickTop="1">
      <c r="B20" s="218"/>
      <c r="C20" s="197"/>
      <c r="D20" s="197"/>
      <c r="E20" s="197"/>
      <c r="F20" s="197"/>
      <c r="G20" s="197"/>
      <c r="H20" s="197"/>
      <c r="I20" s="197"/>
      <c r="J20" s="197"/>
      <c r="K20" s="197"/>
      <c r="L20" s="197"/>
    </row>
    <row r="21" spans="2:7" ht="15">
      <c r="B21" s="25"/>
      <c r="C21" s="25"/>
      <c r="D21" s="25"/>
      <c r="E21" s="25"/>
      <c r="F21" s="25"/>
      <c r="G21" s="25"/>
    </row>
    <row r="22" spans="2:7" ht="15">
      <c r="B22" s="25"/>
      <c r="C22" s="25"/>
      <c r="D22" s="25"/>
      <c r="E22" s="25"/>
      <c r="F22" s="25"/>
      <c r="G22" s="25"/>
    </row>
    <row r="23" spans="2:7" ht="15">
      <c r="B23" s="25"/>
      <c r="C23" s="25"/>
      <c r="D23" s="25"/>
      <c r="E23" s="25"/>
      <c r="F23" s="25"/>
      <c r="G23" s="25"/>
    </row>
    <row r="25" spans="2:12" ht="18">
      <c r="B25" s="325" t="s">
        <v>451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25"/>
    </row>
    <row r="26" spans="2:12" ht="15.75">
      <c r="B26" s="327" t="s">
        <v>471</v>
      </c>
      <c r="C26" s="327"/>
      <c r="D26" s="195"/>
      <c r="E26" s="328" t="s">
        <v>327</v>
      </c>
      <c r="F26" s="328"/>
      <c r="G26" s="328"/>
      <c r="H26" s="328"/>
      <c r="I26" s="328"/>
      <c r="J26" s="117"/>
      <c r="K26" s="326" t="s">
        <v>52</v>
      </c>
      <c r="L26" s="326"/>
    </row>
    <row r="27" spans="2:12" ht="31.5" customHeight="1">
      <c r="B27" s="348" t="s">
        <v>9</v>
      </c>
      <c r="C27" s="360" t="s">
        <v>352</v>
      </c>
      <c r="D27" s="360"/>
      <c r="E27" s="360" t="s">
        <v>353</v>
      </c>
      <c r="F27" s="360"/>
      <c r="G27" s="360" t="s">
        <v>370</v>
      </c>
      <c r="H27" s="360"/>
      <c r="I27" s="360" t="s">
        <v>371</v>
      </c>
      <c r="J27" s="360"/>
      <c r="K27" s="360" t="s">
        <v>372</v>
      </c>
      <c r="L27" s="360"/>
    </row>
    <row r="28" spans="2:12" ht="16.5" thickBot="1">
      <c r="B28" s="349"/>
      <c r="C28" s="196" t="s">
        <v>4</v>
      </c>
      <c r="D28" s="196" t="s">
        <v>32</v>
      </c>
      <c r="E28" s="196" t="s">
        <v>4</v>
      </c>
      <c r="F28" s="196" t="s">
        <v>32</v>
      </c>
      <c r="G28" s="196" t="s">
        <v>4</v>
      </c>
      <c r="H28" s="196" t="s">
        <v>32</v>
      </c>
      <c r="I28" s="196" t="s">
        <v>4</v>
      </c>
      <c r="J28" s="196" t="s">
        <v>32</v>
      </c>
      <c r="K28" s="196" t="s">
        <v>4</v>
      </c>
      <c r="L28" s="196" t="s">
        <v>32</v>
      </c>
    </row>
    <row r="29" spans="2:12" ht="24.75" customHeight="1" thickTop="1">
      <c r="B29" s="114" t="s">
        <v>339</v>
      </c>
      <c r="C29" s="13">
        <v>660</v>
      </c>
      <c r="D29" s="13">
        <v>3245</v>
      </c>
      <c r="E29" s="13">
        <v>670</v>
      </c>
      <c r="F29" s="13">
        <v>3530</v>
      </c>
      <c r="G29" s="13">
        <v>26</v>
      </c>
      <c r="H29" s="13">
        <v>19150</v>
      </c>
      <c r="I29" s="13">
        <v>570</v>
      </c>
      <c r="J29" s="13">
        <v>2805</v>
      </c>
      <c r="K29" s="13">
        <v>185</v>
      </c>
      <c r="L29" s="13">
        <v>18310</v>
      </c>
    </row>
    <row r="30" spans="2:12" ht="24.75" customHeight="1">
      <c r="B30" s="115" t="s">
        <v>33</v>
      </c>
      <c r="C30" s="12">
        <v>8</v>
      </c>
      <c r="D30" s="12">
        <v>8</v>
      </c>
      <c r="E30" s="12">
        <v>4</v>
      </c>
      <c r="F30" s="12">
        <v>40</v>
      </c>
      <c r="G30" s="12">
        <v>1</v>
      </c>
      <c r="H30" s="12">
        <v>25</v>
      </c>
      <c r="I30" s="12">
        <v>4</v>
      </c>
      <c r="J30" s="12">
        <v>8</v>
      </c>
      <c r="K30" s="12">
        <v>0</v>
      </c>
      <c r="L30" s="12">
        <v>0</v>
      </c>
    </row>
    <row r="31" spans="2:12" ht="24.75" customHeight="1">
      <c r="B31" s="114" t="s">
        <v>34</v>
      </c>
      <c r="C31" s="13">
        <v>933</v>
      </c>
      <c r="D31" s="13">
        <v>5236</v>
      </c>
      <c r="E31" s="13">
        <v>385</v>
      </c>
      <c r="F31" s="13">
        <v>2555</v>
      </c>
      <c r="G31" s="13">
        <v>20</v>
      </c>
      <c r="H31" s="13">
        <v>32150</v>
      </c>
      <c r="I31" s="13">
        <v>1386</v>
      </c>
      <c r="J31" s="13">
        <v>7615</v>
      </c>
      <c r="K31" s="13">
        <v>42</v>
      </c>
      <c r="L31" s="13">
        <v>12240</v>
      </c>
    </row>
    <row r="32" spans="2:12" ht="24.75" customHeight="1">
      <c r="B32" s="115" t="s">
        <v>340</v>
      </c>
      <c r="C32" s="12">
        <v>1333</v>
      </c>
      <c r="D32" s="12">
        <v>4242</v>
      </c>
      <c r="E32" s="12">
        <v>0</v>
      </c>
      <c r="F32" s="12">
        <v>0</v>
      </c>
      <c r="G32" s="12">
        <v>51</v>
      </c>
      <c r="H32" s="12">
        <v>58900</v>
      </c>
      <c r="I32" s="12">
        <v>2164</v>
      </c>
      <c r="J32" s="12">
        <v>11105</v>
      </c>
      <c r="K32" s="12">
        <v>51</v>
      </c>
      <c r="L32" s="12">
        <v>9690</v>
      </c>
    </row>
    <row r="33" spans="2:12" ht="24.75" customHeight="1">
      <c r="B33" s="114" t="s">
        <v>35</v>
      </c>
      <c r="C33" s="13">
        <v>410</v>
      </c>
      <c r="D33" s="13">
        <v>1700</v>
      </c>
      <c r="E33" s="13">
        <v>0</v>
      </c>
      <c r="F33" s="13">
        <v>0</v>
      </c>
      <c r="G33" s="13">
        <v>10</v>
      </c>
      <c r="H33" s="13">
        <v>14500</v>
      </c>
      <c r="I33" s="13">
        <v>520</v>
      </c>
      <c r="J33" s="13">
        <v>2470</v>
      </c>
      <c r="K33" s="13">
        <v>4</v>
      </c>
      <c r="L33" s="13">
        <v>2000</v>
      </c>
    </row>
    <row r="34" spans="2:12" ht="24.75" customHeight="1">
      <c r="B34" s="115" t="s">
        <v>36</v>
      </c>
      <c r="C34" s="12">
        <v>1093</v>
      </c>
      <c r="D34" s="12">
        <v>3735</v>
      </c>
      <c r="E34" s="12">
        <v>0</v>
      </c>
      <c r="F34" s="12">
        <v>0</v>
      </c>
      <c r="G34" s="12">
        <v>13</v>
      </c>
      <c r="H34" s="12">
        <v>6450</v>
      </c>
      <c r="I34" s="12">
        <v>349</v>
      </c>
      <c r="J34" s="12">
        <v>2848</v>
      </c>
      <c r="K34" s="12">
        <v>10</v>
      </c>
      <c r="L34" s="12">
        <v>950</v>
      </c>
    </row>
    <row r="35" spans="2:12" ht="24.75" customHeight="1">
      <c r="B35" s="114" t="s">
        <v>37</v>
      </c>
      <c r="C35" s="13">
        <v>434</v>
      </c>
      <c r="D35" s="13">
        <v>3725</v>
      </c>
      <c r="E35" s="13">
        <v>0</v>
      </c>
      <c r="F35" s="13">
        <v>0</v>
      </c>
      <c r="G35" s="13">
        <v>14</v>
      </c>
      <c r="H35" s="13">
        <v>48250</v>
      </c>
      <c r="I35" s="13">
        <v>461</v>
      </c>
      <c r="J35" s="13">
        <v>6120</v>
      </c>
      <c r="K35" s="13">
        <v>37</v>
      </c>
      <c r="L35" s="13">
        <v>6750</v>
      </c>
    </row>
    <row r="36" spans="2:12" ht="24.75" customHeight="1">
      <c r="B36" s="115" t="s">
        <v>38</v>
      </c>
      <c r="C36" s="12">
        <v>490</v>
      </c>
      <c r="D36" s="12">
        <v>2935</v>
      </c>
      <c r="E36" s="12">
        <v>30</v>
      </c>
      <c r="F36" s="12">
        <v>150</v>
      </c>
      <c r="G36" s="12">
        <v>28</v>
      </c>
      <c r="H36" s="12">
        <v>33900</v>
      </c>
      <c r="I36" s="12">
        <v>463</v>
      </c>
      <c r="J36" s="12">
        <v>2457</v>
      </c>
      <c r="K36" s="12">
        <v>14</v>
      </c>
      <c r="L36" s="12">
        <v>2300</v>
      </c>
    </row>
    <row r="37" spans="2:12" ht="24.75" customHeight="1">
      <c r="B37" s="114" t="s">
        <v>96</v>
      </c>
      <c r="C37" s="13">
        <v>500</v>
      </c>
      <c r="D37" s="13">
        <v>2500</v>
      </c>
      <c r="E37" s="13">
        <v>450</v>
      </c>
      <c r="F37" s="13">
        <v>4500</v>
      </c>
      <c r="G37" s="13">
        <v>303</v>
      </c>
      <c r="H37" s="13">
        <v>292500</v>
      </c>
      <c r="I37" s="13">
        <v>550</v>
      </c>
      <c r="J37" s="13">
        <v>7000</v>
      </c>
      <c r="K37" s="13">
        <v>50</v>
      </c>
      <c r="L37" s="13">
        <v>37500</v>
      </c>
    </row>
    <row r="38" spans="2:12" ht="24.75" customHeight="1">
      <c r="B38" s="217" t="s">
        <v>95</v>
      </c>
      <c r="C38" s="12">
        <v>3525</v>
      </c>
      <c r="D38" s="12">
        <v>28025</v>
      </c>
      <c r="E38" s="12">
        <v>3135</v>
      </c>
      <c r="F38" s="12">
        <v>15470</v>
      </c>
      <c r="G38" s="12">
        <v>56</v>
      </c>
      <c r="H38" s="12">
        <v>36050</v>
      </c>
      <c r="I38" s="12">
        <v>2916</v>
      </c>
      <c r="J38" s="12">
        <v>14465</v>
      </c>
      <c r="K38" s="12">
        <v>33</v>
      </c>
      <c r="L38" s="12">
        <v>7900</v>
      </c>
    </row>
    <row r="39" spans="2:12" ht="24.75" customHeight="1">
      <c r="B39" s="34" t="s">
        <v>39</v>
      </c>
      <c r="C39" s="13">
        <v>64</v>
      </c>
      <c r="D39" s="13">
        <v>320</v>
      </c>
      <c r="E39" s="13">
        <v>0</v>
      </c>
      <c r="F39" s="13">
        <v>0</v>
      </c>
      <c r="G39" s="13">
        <v>1</v>
      </c>
      <c r="H39" s="13">
        <v>400</v>
      </c>
      <c r="I39" s="13">
        <v>783</v>
      </c>
      <c r="J39" s="13">
        <v>7869</v>
      </c>
      <c r="K39" s="13">
        <v>1</v>
      </c>
      <c r="L39" s="13">
        <v>100</v>
      </c>
    </row>
    <row r="40" spans="2:12" ht="24.75" customHeight="1" thickBot="1">
      <c r="B40" s="217" t="s">
        <v>40</v>
      </c>
      <c r="C40" s="12">
        <v>1820</v>
      </c>
      <c r="D40" s="12">
        <v>12148</v>
      </c>
      <c r="E40" s="12">
        <v>0</v>
      </c>
      <c r="F40" s="12">
        <v>0</v>
      </c>
      <c r="G40" s="12">
        <v>31</v>
      </c>
      <c r="H40" s="12">
        <v>48300</v>
      </c>
      <c r="I40" s="12">
        <v>3296</v>
      </c>
      <c r="J40" s="12">
        <v>22618</v>
      </c>
      <c r="K40" s="12">
        <v>84</v>
      </c>
      <c r="L40" s="12">
        <v>43900</v>
      </c>
    </row>
    <row r="41" spans="2:12" ht="24.75" customHeight="1" thickBot="1">
      <c r="B41" s="108" t="s">
        <v>3</v>
      </c>
      <c r="C41" s="18">
        <f aca="true" t="shared" si="1" ref="C41:L41">SUM(C29:C40)</f>
        <v>11270</v>
      </c>
      <c r="D41" s="18">
        <f t="shared" si="1"/>
        <v>67819</v>
      </c>
      <c r="E41" s="18">
        <f t="shared" si="1"/>
        <v>4674</v>
      </c>
      <c r="F41" s="18">
        <f t="shared" si="1"/>
        <v>26245</v>
      </c>
      <c r="G41" s="18">
        <f t="shared" si="1"/>
        <v>554</v>
      </c>
      <c r="H41" s="18">
        <f t="shared" si="1"/>
        <v>590575</v>
      </c>
      <c r="I41" s="18">
        <f t="shared" si="1"/>
        <v>13462</v>
      </c>
      <c r="J41" s="18">
        <f t="shared" si="1"/>
        <v>87380</v>
      </c>
      <c r="K41" s="18">
        <f t="shared" si="1"/>
        <v>511</v>
      </c>
      <c r="L41" s="18">
        <f t="shared" si="1"/>
        <v>141640</v>
      </c>
    </row>
    <row r="42" ht="15.75" thickTop="1"/>
    <row r="43" spans="2:7" ht="15">
      <c r="B43" s="25"/>
      <c r="C43" s="25"/>
      <c r="D43" s="25"/>
      <c r="E43" s="25"/>
      <c r="F43" s="25"/>
      <c r="G43" s="25"/>
    </row>
    <row r="46" spans="2:12" ht="18">
      <c r="B46" s="325" t="s">
        <v>451</v>
      </c>
      <c r="C46" s="325"/>
      <c r="D46" s="325"/>
      <c r="E46" s="325"/>
      <c r="F46" s="325"/>
      <c r="G46" s="325"/>
      <c r="H46" s="325"/>
      <c r="I46" s="325"/>
      <c r="J46" s="325"/>
      <c r="K46" s="325"/>
      <c r="L46" s="325"/>
    </row>
    <row r="47" spans="2:12" ht="15.75">
      <c r="B47" s="327" t="s">
        <v>471</v>
      </c>
      <c r="C47" s="327"/>
      <c r="D47" s="195"/>
      <c r="E47" s="195"/>
      <c r="F47" s="364" t="s">
        <v>324</v>
      </c>
      <c r="G47" s="364"/>
      <c r="H47" s="364"/>
      <c r="I47" s="195"/>
      <c r="J47" s="195"/>
      <c r="K47" s="326" t="s">
        <v>48</v>
      </c>
      <c r="L47" s="326"/>
    </row>
    <row r="48" spans="2:12" ht="15.75">
      <c r="B48" s="340" t="s">
        <v>328</v>
      </c>
      <c r="C48" s="348" t="s">
        <v>373</v>
      </c>
      <c r="D48" s="348"/>
      <c r="E48" s="348" t="s">
        <v>374</v>
      </c>
      <c r="F48" s="348"/>
      <c r="G48" s="340" t="s">
        <v>375</v>
      </c>
      <c r="H48" s="340"/>
      <c r="I48" s="340" t="s">
        <v>376</v>
      </c>
      <c r="J48" s="340"/>
      <c r="K48" s="351" t="s">
        <v>457</v>
      </c>
      <c r="L48" s="351"/>
    </row>
    <row r="49" spans="2:12" ht="16.5" thickBot="1">
      <c r="B49" s="341"/>
      <c r="C49" s="196" t="s">
        <v>4</v>
      </c>
      <c r="D49" s="196" t="s">
        <v>32</v>
      </c>
      <c r="E49" s="196" t="s">
        <v>4</v>
      </c>
      <c r="F49" s="196" t="s">
        <v>32</v>
      </c>
      <c r="G49" s="196" t="s">
        <v>4</v>
      </c>
      <c r="H49" s="196" t="s">
        <v>32</v>
      </c>
      <c r="I49" s="196" t="s">
        <v>25</v>
      </c>
      <c r="J49" s="196" t="s">
        <v>32</v>
      </c>
      <c r="K49" s="196" t="s">
        <v>25</v>
      </c>
      <c r="L49" s="196" t="s">
        <v>32</v>
      </c>
    </row>
    <row r="50" spans="2:12" ht="24.75" customHeight="1" thickTop="1">
      <c r="B50" s="114" t="s">
        <v>339</v>
      </c>
      <c r="C50" s="13">
        <v>165</v>
      </c>
      <c r="D50" s="13">
        <v>8370</v>
      </c>
      <c r="E50" s="13">
        <v>94</v>
      </c>
      <c r="F50" s="13">
        <v>2835</v>
      </c>
      <c r="G50" s="13">
        <v>209</v>
      </c>
      <c r="H50" s="13">
        <v>10450</v>
      </c>
      <c r="I50" s="13">
        <v>14</v>
      </c>
      <c r="J50" s="13">
        <v>332700</v>
      </c>
      <c r="K50" s="13">
        <v>120</v>
      </c>
      <c r="L50" s="13">
        <v>120000</v>
      </c>
    </row>
    <row r="51" spans="2:12" ht="24.75" customHeight="1">
      <c r="B51" s="115" t="s">
        <v>33</v>
      </c>
      <c r="C51" s="12">
        <v>0</v>
      </c>
      <c r="D51" s="12">
        <v>0</v>
      </c>
      <c r="E51" s="12">
        <v>1</v>
      </c>
      <c r="F51" s="12">
        <v>15</v>
      </c>
      <c r="G51" s="12">
        <v>1</v>
      </c>
      <c r="H51" s="12">
        <v>35</v>
      </c>
      <c r="I51" s="12">
        <v>12</v>
      </c>
      <c r="J51" s="12">
        <v>324000</v>
      </c>
      <c r="K51" s="12">
        <v>130</v>
      </c>
      <c r="L51" s="12">
        <v>220110</v>
      </c>
    </row>
    <row r="52" spans="2:12" ht="24.75" customHeight="1">
      <c r="B52" s="114" t="s">
        <v>34</v>
      </c>
      <c r="C52" s="13">
        <v>10</v>
      </c>
      <c r="D52" s="13">
        <v>540</v>
      </c>
      <c r="E52" s="13">
        <v>194</v>
      </c>
      <c r="F52" s="13">
        <v>7228</v>
      </c>
      <c r="G52" s="13">
        <v>431</v>
      </c>
      <c r="H52" s="13">
        <v>25505</v>
      </c>
      <c r="I52" s="13">
        <v>63</v>
      </c>
      <c r="J52" s="13">
        <v>1164400</v>
      </c>
      <c r="K52" s="13">
        <v>1085</v>
      </c>
      <c r="L52" s="13">
        <v>541650</v>
      </c>
    </row>
    <row r="53" spans="2:12" ht="24.75" customHeight="1">
      <c r="B53" s="115" t="s">
        <v>340</v>
      </c>
      <c r="C53" s="12">
        <v>20</v>
      </c>
      <c r="D53" s="12">
        <v>2000</v>
      </c>
      <c r="E53" s="12">
        <v>170</v>
      </c>
      <c r="F53" s="12">
        <v>4250</v>
      </c>
      <c r="G53" s="12">
        <v>484</v>
      </c>
      <c r="H53" s="12">
        <v>25485</v>
      </c>
      <c r="I53" s="12">
        <v>30</v>
      </c>
      <c r="J53" s="12">
        <v>1220000</v>
      </c>
      <c r="K53" s="12">
        <v>300</v>
      </c>
      <c r="L53" s="12">
        <v>75000</v>
      </c>
    </row>
    <row r="54" spans="2:12" ht="24.75" customHeight="1">
      <c r="B54" s="114" t="s">
        <v>35</v>
      </c>
      <c r="C54" s="13">
        <v>44</v>
      </c>
      <c r="D54" s="13">
        <v>2240</v>
      </c>
      <c r="E54" s="13">
        <v>51</v>
      </c>
      <c r="F54" s="13">
        <v>2125</v>
      </c>
      <c r="G54" s="13">
        <v>170</v>
      </c>
      <c r="H54" s="13">
        <v>8425</v>
      </c>
      <c r="I54" s="13">
        <v>0</v>
      </c>
      <c r="J54" s="13">
        <v>0</v>
      </c>
      <c r="K54" s="13">
        <v>2100</v>
      </c>
      <c r="L54" s="13">
        <v>953210</v>
      </c>
    </row>
    <row r="55" spans="2:12" ht="24.75" customHeight="1">
      <c r="B55" s="115" t="s">
        <v>36</v>
      </c>
      <c r="C55" s="12">
        <v>0</v>
      </c>
      <c r="D55" s="12">
        <v>0</v>
      </c>
      <c r="E55" s="12">
        <v>82</v>
      </c>
      <c r="F55" s="12">
        <v>2660</v>
      </c>
      <c r="G55" s="12">
        <v>103</v>
      </c>
      <c r="H55" s="12">
        <v>4255</v>
      </c>
      <c r="I55" s="12">
        <v>34</v>
      </c>
      <c r="J55" s="12">
        <v>2382000</v>
      </c>
      <c r="K55" s="12">
        <v>808</v>
      </c>
      <c r="L55" s="12">
        <v>433520</v>
      </c>
    </row>
    <row r="56" spans="2:12" ht="24.75" customHeight="1">
      <c r="B56" s="114" t="s">
        <v>37</v>
      </c>
      <c r="C56" s="13">
        <v>0</v>
      </c>
      <c r="D56" s="13">
        <v>0</v>
      </c>
      <c r="E56" s="13">
        <v>110</v>
      </c>
      <c r="F56" s="13">
        <v>5515</v>
      </c>
      <c r="G56" s="13">
        <v>313</v>
      </c>
      <c r="H56" s="13">
        <v>16170</v>
      </c>
      <c r="I56" s="13">
        <v>19</v>
      </c>
      <c r="J56" s="13">
        <v>582000</v>
      </c>
      <c r="K56" s="13">
        <v>868</v>
      </c>
      <c r="L56" s="13">
        <v>579800</v>
      </c>
    </row>
    <row r="57" spans="2:12" ht="24.75" customHeight="1">
      <c r="B57" s="115" t="s">
        <v>38</v>
      </c>
      <c r="C57" s="12">
        <v>3</v>
      </c>
      <c r="D57" s="12">
        <v>30</v>
      </c>
      <c r="E57" s="12">
        <v>43</v>
      </c>
      <c r="F57" s="12">
        <v>1430</v>
      </c>
      <c r="G57" s="12">
        <v>169</v>
      </c>
      <c r="H57" s="12">
        <v>7685</v>
      </c>
      <c r="I57" s="12">
        <v>12</v>
      </c>
      <c r="J57" s="12">
        <v>415600</v>
      </c>
      <c r="K57" s="12">
        <v>193</v>
      </c>
      <c r="L57" s="12">
        <v>105050</v>
      </c>
    </row>
    <row r="58" spans="2:12" ht="24.75" customHeight="1">
      <c r="B58" s="34" t="s">
        <v>96</v>
      </c>
      <c r="C58" s="13">
        <v>50</v>
      </c>
      <c r="D58" s="13">
        <v>5000</v>
      </c>
      <c r="E58" s="13">
        <v>95</v>
      </c>
      <c r="F58" s="13">
        <v>3850</v>
      </c>
      <c r="G58" s="13">
        <v>325</v>
      </c>
      <c r="H58" s="13">
        <v>17000</v>
      </c>
      <c r="I58" s="13">
        <v>36</v>
      </c>
      <c r="J58" s="13">
        <v>1486000</v>
      </c>
      <c r="K58" s="13">
        <v>110</v>
      </c>
      <c r="L58" s="13">
        <v>129700</v>
      </c>
    </row>
    <row r="59" spans="2:12" ht="24.75" customHeight="1">
      <c r="B59" s="217" t="s">
        <v>95</v>
      </c>
      <c r="C59" s="12">
        <v>0</v>
      </c>
      <c r="D59" s="12">
        <v>0</v>
      </c>
      <c r="E59" s="12">
        <v>348</v>
      </c>
      <c r="F59" s="12">
        <v>14080</v>
      </c>
      <c r="G59" s="12">
        <v>1088</v>
      </c>
      <c r="H59" s="12">
        <v>90990</v>
      </c>
      <c r="I59" s="12">
        <v>421</v>
      </c>
      <c r="J59" s="12">
        <v>44721000</v>
      </c>
      <c r="K59" s="12">
        <v>6975</v>
      </c>
      <c r="L59" s="12">
        <v>3240750</v>
      </c>
    </row>
    <row r="60" spans="2:12" ht="24.75" customHeight="1">
      <c r="B60" s="34" t="s">
        <v>39</v>
      </c>
      <c r="C60" s="13">
        <v>2</v>
      </c>
      <c r="D60" s="13">
        <v>200</v>
      </c>
      <c r="E60" s="13">
        <v>85</v>
      </c>
      <c r="F60" s="13">
        <v>5425</v>
      </c>
      <c r="G60" s="13">
        <v>283</v>
      </c>
      <c r="H60" s="13">
        <v>21150</v>
      </c>
      <c r="I60" s="13">
        <v>9</v>
      </c>
      <c r="J60" s="13">
        <v>167500</v>
      </c>
      <c r="K60" s="13">
        <v>160</v>
      </c>
      <c r="L60" s="13">
        <v>950120</v>
      </c>
    </row>
    <row r="61" spans="2:12" ht="24.75" customHeight="1" thickBot="1">
      <c r="B61" s="115" t="s">
        <v>40</v>
      </c>
      <c r="C61" s="12">
        <v>3</v>
      </c>
      <c r="D61" s="12">
        <v>300</v>
      </c>
      <c r="E61" s="12">
        <v>297</v>
      </c>
      <c r="F61" s="12">
        <v>10055</v>
      </c>
      <c r="G61" s="12">
        <v>897</v>
      </c>
      <c r="H61" s="12">
        <v>47095</v>
      </c>
      <c r="I61" s="12">
        <v>21</v>
      </c>
      <c r="J61" s="12">
        <v>903000</v>
      </c>
      <c r="K61" s="12">
        <v>162</v>
      </c>
      <c r="L61" s="12">
        <v>146075</v>
      </c>
    </row>
    <row r="62" spans="2:12" ht="24.75" customHeight="1" thickBot="1">
      <c r="B62" s="108" t="s">
        <v>3</v>
      </c>
      <c r="C62" s="18">
        <f aca="true" t="shared" si="2" ref="C62:L62">SUM(C50:C61)</f>
        <v>297</v>
      </c>
      <c r="D62" s="18">
        <f t="shared" si="2"/>
        <v>18680</v>
      </c>
      <c r="E62" s="18">
        <f t="shared" si="2"/>
        <v>1570</v>
      </c>
      <c r="F62" s="18">
        <f t="shared" si="2"/>
        <v>59468</v>
      </c>
      <c r="G62" s="18">
        <f t="shared" si="2"/>
        <v>4473</v>
      </c>
      <c r="H62" s="18">
        <f t="shared" si="2"/>
        <v>274245</v>
      </c>
      <c r="I62" s="18">
        <f t="shared" si="2"/>
        <v>671</v>
      </c>
      <c r="J62" s="18">
        <f t="shared" si="2"/>
        <v>53698200</v>
      </c>
      <c r="K62" s="18">
        <f t="shared" si="2"/>
        <v>13011</v>
      </c>
      <c r="L62" s="18">
        <f t="shared" si="2"/>
        <v>7494985</v>
      </c>
    </row>
    <row r="63" spans="2:7" ht="15.75" thickTop="1">
      <c r="B63" s="198"/>
      <c r="C63" s="198"/>
      <c r="D63" s="198"/>
      <c r="E63" s="198"/>
      <c r="F63" s="198"/>
      <c r="G63" s="198"/>
    </row>
    <row r="68" spans="2:12" ht="18" customHeight="1">
      <c r="B68" s="325" t="s">
        <v>451</v>
      </c>
      <c r="C68" s="325"/>
      <c r="D68" s="325"/>
      <c r="E68" s="325"/>
      <c r="F68" s="325"/>
      <c r="G68" s="325"/>
      <c r="H68" s="325"/>
      <c r="I68" s="325"/>
      <c r="J68" s="325"/>
      <c r="K68" s="325"/>
      <c r="L68" s="325"/>
    </row>
    <row r="69" spans="2:12" ht="15.75" customHeight="1">
      <c r="B69" s="327" t="s">
        <v>471</v>
      </c>
      <c r="C69" s="327"/>
      <c r="D69" s="195"/>
      <c r="E69" s="195"/>
      <c r="F69" s="364" t="s">
        <v>324</v>
      </c>
      <c r="G69" s="364"/>
      <c r="H69" s="364"/>
      <c r="I69" s="195"/>
      <c r="J69" s="328" t="s">
        <v>48</v>
      </c>
      <c r="K69" s="328"/>
      <c r="L69" s="328"/>
    </row>
    <row r="70" spans="2:12" ht="15.75" customHeight="1">
      <c r="B70" s="340" t="s">
        <v>55</v>
      </c>
      <c r="C70" s="340" t="s">
        <v>377</v>
      </c>
      <c r="D70" s="340"/>
      <c r="E70" s="340" t="s">
        <v>378</v>
      </c>
      <c r="F70" s="340"/>
      <c r="G70" s="348" t="s">
        <v>379</v>
      </c>
      <c r="H70" s="348"/>
      <c r="I70" s="234" t="s">
        <v>380</v>
      </c>
      <c r="J70" s="348" t="s">
        <v>413</v>
      </c>
      <c r="K70" s="348"/>
      <c r="L70" s="348"/>
    </row>
    <row r="71" spans="2:12" ht="16.5" thickBot="1">
      <c r="B71" s="341"/>
      <c r="C71" s="196" t="s">
        <v>4</v>
      </c>
      <c r="D71" s="196" t="s">
        <v>32</v>
      </c>
      <c r="E71" s="196" t="s">
        <v>4</v>
      </c>
      <c r="F71" s="196" t="s">
        <v>32</v>
      </c>
      <c r="G71" s="349" t="s">
        <v>32</v>
      </c>
      <c r="H71" s="349"/>
      <c r="I71" s="196" t="s">
        <v>32</v>
      </c>
      <c r="J71" s="196" t="s">
        <v>25</v>
      </c>
      <c r="K71" s="196" t="s">
        <v>4</v>
      </c>
      <c r="L71" s="235" t="s">
        <v>32</v>
      </c>
    </row>
    <row r="72" spans="2:12" ht="24.75" customHeight="1" thickTop="1">
      <c r="B72" s="114" t="s">
        <v>339</v>
      </c>
      <c r="C72" s="13">
        <v>150</v>
      </c>
      <c r="D72" s="13">
        <v>600000</v>
      </c>
      <c r="E72" s="13">
        <v>31</v>
      </c>
      <c r="F72" s="13">
        <v>11750</v>
      </c>
      <c r="G72" s="337">
        <v>188500</v>
      </c>
      <c r="H72" s="337"/>
      <c r="I72" s="13">
        <v>1273330</v>
      </c>
      <c r="J72" s="13">
        <f aca="true" t="shared" si="3" ref="J72:J83">C7+E7+G7+I7</f>
        <v>48690</v>
      </c>
      <c r="K72" s="13">
        <f aca="true" t="shared" si="4" ref="K72:K83">K7+C29+E29+G29+I29+K29+C50+E50+G50+C72+E72</f>
        <v>2833</v>
      </c>
      <c r="L72" s="13">
        <f aca="true" t="shared" si="5" ref="L72:L83">D7+F7+H7+J7+L7+D29+F29+H29+J29+L29+D50+F50+H50+J50+L50+D72+F72+G72+I72</f>
        <v>2790660</v>
      </c>
    </row>
    <row r="73" spans="2:12" ht="24.75" customHeight="1">
      <c r="B73" s="115" t="s">
        <v>33</v>
      </c>
      <c r="C73" s="12">
        <v>10</v>
      </c>
      <c r="D73" s="12">
        <v>3000</v>
      </c>
      <c r="E73" s="12">
        <v>5</v>
      </c>
      <c r="F73" s="12">
        <v>4075</v>
      </c>
      <c r="G73" s="322">
        <v>120</v>
      </c>
      <c r="H73" s="322"/>
      <c r="I73" s="12">
        <v>1864000</v>
      </c>
      <c r="J73" s="12">
        <f t="shared" si="3"/>
        <v>1393</v>
      </c>
      <c r="K73" s="12">
        <f t="shared" si="4"/>
        <v>35</v>
      </c>
      <c r="L73" s="12">
        <f t="shared" si="5"/>
        <v>2440005</v>
      </c>
    </row>
    <row r="74" spans="2:12" ht="24.75" customHeight="1">
      <c r="B74" s="114" t="s">
        <v>34</v>
      </c>
      <c r="C74" s="13">
        <v>488</v>
      </c>
      <c r="D74" s="13">
        <v>291740</v>
      </c>
      <c r="E74" s="13">
        <v>34</v>
      </c>
      <c r="F74" s="13">
        <v>5855</v>
      </c>
      <c r="G74" s="323">
        <v>994885</v>
      </c>
      <c r="H74" s="323"/>
      <c r="I74" s="13">
        <v>1398450</v>
      </c>
      <c r="J74" s="13">
        <f t="shared" si="3"/>
        <v>340385</v>
      </c>
      <c r="K74" s="13">
        <f t="shared" si="4"/>
        <v>4075</v>
      </c>
      <c r="L74" s="13">
        <f t="shared" si="5"/>
        <v>6131177</v>
      </c>
    </row>
    <row r="75" spans="2:12" ht="24.75" customHeight="1">
      <c r="B75" s="115" t="s">
        <v>340</v>
      </c>
      <c r="C75" s="12">
        <v>343</v>
      </c>
      <c r="D75" s="12">
        <v>125600</v>
      </c>
      <c r="E75" s="12">
        <v>32</v>
      </c>
      <c r="F75" s="12">
        <v>4900</v>
      </c>
      <c r="G75" s="322">
        <v>571885</v>
      </c>
      <c r="H75" s="322"/>
      <c r="I75" s="12">
        <v>1214220</v>
      </c>
      <c r="J75" s="12">
        <f t="shared" si="3"/>
        <v>149278</v>
      </c>
      <c r="K75" s="12">
        <f t="shared" si="4"/>
        <v>4703</v>
      </c>
      <c r="L75" s="12">
        <f t="shared" si="5"/>
        <v>4381590</v>
      </c>
    </row>
    <row r="76" spans="2:12" ht="24.75" customHeight="1">
      <c r="B76" s="114" t="s">
        <v>35</v>
      </c>
      <c r="C76" s="13">
        <v>100</v>
      </c>
      <c r="D76" s="13">
        <v>450210</v>
      </c>
      <c r="E76" s="13">
        <v>18</v>
      </c>
      <c r="F76" s="13">
        <v>4070</v>
      </c>
      <c r="G76" s="323">
        <v>56420</v>
      </c>
      <c r="H76" s="323"/>
      <c r="I76" s="13">
        <v>1594650</v>
      </c>
      <c r="J76" s="13">
        <f t="shared" si="3"/>
        <v>59290</v>
      </c>
      <c r="K76" s="13">
        <f t="shared" si="4"/>
        <v>1341</v>
      </c>
      <c r="L76" s="13">
        <f t="shared" si="5"/>
        <v>3190970</v>
      </c>
    </row>
    <row r="77" spans="2:20" ht="24.75" customHeight="1">
      <c r="B77" s="115" t="s">
        <v>36</v>
      </c>
      <c r="C77" s="12">
        <v>362</v>
      </c>
      <c r="D77" s="12">
        <v>293220</v>
      </c>
      <c r="E77" s="12">
        <v>6</v>
      </c>
      <c r="F77" s="12">
        <v>4500</v>
      </c>
      <c r="G77" s="322">
        <v>52886</v>
      </c>
      <c r="H77" s="322"/>
      <c r="I77" s="12">
        <v>1682018</v>
      </c>
      <c r="J77" s="12">
        <f t="shared" si="3"/>
        <v>255547</v>
      </c>
      <c r="K77" s="12">
        <f t="shared" si="4"/>
        <v>2035</v>
      </c>
      <c r="L77" s="12">
        <f t="shared" si="5"/>
        <v>5891115</v>
      </c>
      <c r="T77" t="s">
        <v>57</v>
      </c>
    </row>
    <row r="78" spans="2:12" ht="24.75" customHeight="1">
      <c r="B78" s="114" t="s">
        <v>37</v>
      </c>
      <c r="C78" s="13">
        <v>36</v>
      </c>
      <c r="D78" s="13">
        <v>36250</v>
      </c>
      <c r="E78" s="13">
        <v>18</v>
      </c>
      <c r="F78" s="13">
        <v>1735</v>
      </c>
      <c r="G78" s="323">
        <v>54365</v>
      </c>
      <c r="H78" s="323"/>
      <c r="I78" s="13">
        <v>2328670</v>
      </c>
      <c r="J78" s="13">
        <f t="shared" si="3"/>
        <v>280348</v>
      </c>
      <c r="K78" s="13">
        <f t="shared" si="4"/>
        <v>1430</v>
      </c>
      <c r="L78" s="13">
        <f t="shared" si="5"/>
        <v>6362040</v>
      </c>
    </row>
    <row r="79" spans="2:12" ht="24.75" customHeight="1">
      <c r="B79" s="115" t="s">
        <v>38</v>
      </c>
      <c r="C79" s="12">
        <v>70</v>
      </c>
      <c r="D79" s="12">
        <v>44050</v>
      </c>
      <c r="E79" s="12">
        <v>12</v>
      </c>
      <c r="F79" s="12">
        <v>900</v>
      </c>
      <c r="G79" s="322">
        <v>18901</v>
      </c>
      <c r="H79" s="322"/>
      <c r="I79" s="12">
        <v>328280</v>
      </c>
      <c r="J79" s="12">
        <f t="shared" si="3"/>
        <v>24035</v>
      </c>
      <c r="K79" s="12">
        <f t="shared" si="4"/>
        <v>1326</v>
      </c>
      <c r="L79" s="12">
        <f t="shared" si="5"/>
        <v>1083453</v>
      </c>
    </row>
    <row r="80" spans="2:12" ht="24.75" customHeight="1">
      <c r="B80" s="34" t="s">
        <v>96</v>
      </c>
      <c r="C80" s="13">
        <v>195</v>
      </c>
      <c r="D80" s="13">
        <v>150975</v>
      </c>
      <c r="E80" s="13">
        <v>0</v>
      </c>
      <c r="F80" s="13">
        <v>0</v>
      </c>
      <c r="G80" s="323">
        <v>26000</v>
      </c>
      <c r="H80" s="323"/>
      <c r="I80" s="13">
        <v>993000</v>
      </c>
      <c r="J80" s="13">
        <f t="shared" si="3"/>
        <v>10390</v>
      </c>
      <c r="K80" s="13">
        <f t="shared" si="4"/>
        <v>2848</v>
      </c>
      <c r="L80" s="13">
        <f t="shared" si="5"/>
        <v>3436825</v>
      </c>
    </row>
    <row r="81" spans="2:12" ht="24.75" customHeight="1">
      <c r="B81" s="115" t="s">
        <v>95</v>
      </c>
      <c r="C81" s="12">
        <v>4856</v>
      </c>
      <c r="D81" s="12">
        <v>3246400</v>
      </c>
      <c r="E81" s="12">
        <v>45</v>
      </c>
      <c r="F81" s="12">
        <v>10750</v>
      </c>
      <c r="G81" s="322">
        <v>90480</v>
      </c>
      <c r="H81" s="322"/>
      <c r="I81" s="12">
        <v>897095</v>
      </c>
      <c r="J81" s="12">
        <f t="shared" si="3"/>
        <v>628365</v>
      </c>
      <c r="K81" s="12">
        <f t="shared" si="4"/>
        <v>16173</v>
      </c>
      <c r="L81" s="12">
        <f t="shared" si="5"/>
        <v>55896675</v>
      </c>
    </row>
    <row r="82" spans="2:12" ht="24.75" customHeight="1">
      <c r="B82" s="114" t="s">
        <v>39</v>
      </c>
      <c r="C82" s="13">
        <v>310</v>
      </c>
      <c r="D82" s="13">
        <v>372000</v>
      </c>
      <c r="E82" s="13">
        <v>18</v>
      </c>
      <c r="F82" s="13">
        <v>9325</v>
      </c>
      <c r="G82" s="323">
        <v>55309</v>
      </c>
      <c r="H82" s="323"/>
      <c r="I82" s="13">
        <v>569000</v>
      </c>
      <c r="J82" s="13">
        <f t="shared" si="3"/>
        <v>20045</v>
      </c>
      <c r="K82" s="13">
        <f t="shared" si="4"/>
        <v>1573</v>
      </c>
      <c r="L82" s="13">
        <f t="shared" si="5"/>
        <v>2858858</v>
      </c>
    </row>
    <row r="83" spans="2:12" ht="24.75" customHeight="1" thickBot="1">
      <c r="B83" s="217" t="s">
        <v>40</v>
      </c>
      <c r="C83" s="12">
        <v>73</v>
      </c>
      <c r="D83" s="12">
        <v>27555</v>
      </c>
      <c r="E83" s="12">
        <v>14</v>
      </c>
      <c r="F83" s="12">
        <v>19075</v>
      </c>
      <c r="G83" s="363">
        <v>702800</v>
      </c>
      <c r="H83" s="363"/>
      <c r="I83" s="12">
        <v>5206400</v>
      </c>
      <c r="J83" s="12">
        <f t="shared" si="3"/>
        <v>391434</v>
      </c>
      <c r="K83" s="12">
        <f t="shared" si="4"/>
        <v>6539</v>
      </c>
      <c r="L83" s="12">
        <f t="shared" si="5"/>
        <v>9428097</v>
      </c>
    </row>
    <row r="84" spans="2:12" ht="24.75" customHeight="1" thickBot="1">
      <c r="B84" s="108" t="s">
        <v>3</v>
      </c>
      <c r="C84" s="18">
        <f>SUM(C72:C83)</f>
        <v>6993</v>
      </c>
      <c r="D84" s="18">
        <f>SUM(D72:D83)</f>
        <v>5641000</v>
      </c>
      <c r="E84" s="18">
        <f>SUM(E72:E83)</f>
        <v>233</v>
      </c>
      <c r="F84" s="18">
        <f>SUM(F72:F83)</f>
        <v>76935</v>
      </c>
      <c r="G84" s="350">
        <f>SUM(G72:G83)</f>
        <v>2812551</v>
      </c>
      <c r="H84" s="350"/>
      <c r="I84" s="18">
        <f>SUM(I72:I83)</f>
        <v>19349113</v>
      </c>
      <c r="J84" s="18">
        <f>SUM(J72:J83)</f>
        <v>2209200</v>
      </c>
      <c r="K84" s="18">
        <f>SUM(K72:K83)</f>
        <v>44911</v>
      </c>
      <c r="L84" s="18">
        <f>SUM(L72:L83)</f>
        <v>103891465</v>
      </c>
    </row>
    <row r="85" ht="15.75" thickTop="1">
      <c r="L85" s="10"/>
    </row>
    <row r="86" spans="2:7" ht="15">
      <c r="B86" s="25"/>
      <c r="C86" s="25"/>
      <c r="D86" s="25"/>
      <c r="E86" s="25"/>
      <c r="F86" s="25"/>
      <c r="G86" s="25"/>
    </row>
  </sheetData>
  <sheetProtection/>
  <mergeCells count="53">
    <mergeCell ref="J69:L69"/>
    <mergeCell ref="B68:L68"/>
    <mergeCell ref="B69:C69"/>
    <mergeCell ref="F69:H69"/>
    <mergeCell ref="B70:B71"/>
    <mergeCell ref="C70:D70"/>
    <mergeCell ref="E70:F70"/>
    <mergeCell ref="G70:H70"/>
    <mergeCell ref="G71:H71"/>
    <mergeCell ref="J70:L70"/>
    <mergeCell ref="B46:L46"/>
    <mergeCell ref="B47:C47"/>
    <mergeCell ref="F47:H47"/>
    <mergeCell ref="K47:L47"/>
    <mergeCell ref="B48:B49"/>
    <mergeCell ref="C48:D48"/>
    <mergeCell ref="E48:F48"/>
    <mergeCell ref="G48:H48"/>
    <mergeCell ref="I48:J48"/>
    <mergeCell ref="K48:L48"/>
    <mergeCell ref="B26:C26"/>
    <mergeCell ref="E26:I26"/>
    <mergeCell ref="K26:L26"/>
    <mergeCell ref="B25:L25"/>
    <mergeCell ref="B27:B28"/>
    <mergeCell ref="C27:D27"/>
    <mergeCell ref="E27:F27"/>
    <mergeCell ref="G27:H27"/>
    <mergeCell ref="K27:L27"/>
    <mergeCell ref="I27:J27"/>
    <mergeCell ref="B3:L3"/>
    <mergeCell ref="B4:C4"/>
    <mergeCell ref="F4:H4"/>
    <mergeCell ref="K4:L4"/>
    <mergeCell ref="B5:B6"/>
    <mergeCell ref="C5:D5"/>
    <mergeCell ref="E5:F5"/>
    <mergeCell ref="G5:H5"/>
    <mergeCell ref="I5:J5"/>
    <mergeCell ref="K5:L5"/>
    <mergeCell ref="G84:H84"/>
    <mergeCell ref="G78:H78"/>
    <mergeCell ref="G79:H79"/>
    <mergeCell ref="G80:H80"/>
    <mergeCell ref="G81:H81"/>
    <mergeCell ref="G82:H82"/>
    <mergeCell ref="G72:H72"/>
    <mergeCell ref="G83:H83"/>
    <mergeCell ref="G73:H73"/>
    <mergeCell ref="G74:H74"/>
    <mergeCell ref="G75:H75"/>
    <mergeCell ref="G76:H76"/>
    <mergeCell ref="G77:H77"/>
  </mergeCells>
  <printOptions/>
  <pageMargins left="0.7" right="0.7" top="1.1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O21"/>
  <sheetViews>
    <sheetView rightToLeft="1" zoomScalePageLayoutView="0" workbookViewId="0" topLeftCell="A1">
      <selection activeCell="Q7" sqref="Q7"/>
    </sheetView>
  </sheetViews>
  <sheetFormatPr defaultColWidth="9.140625" defaultRowHeight="15"/>
  <cols>
    <col min="1" max="1" width="5.57421875" style="0" customWidth="1"/>
    <col min="2" max="2" width="9.7109375" style="7" customWidth="1"/>
    <col min="3" max="3" width="11.28125" style="7" customWidth="1"/>
    <col min="4" max="4" width="11.421875" style="7" customWidth="1"/>
    <col min="5" max="5" width="11.140625" style="7" customWidth="1"/>
    <col min="6" max="7" width="11.28125" style="7" customWidth="1"/>
    <col min="8" max="8" width="10.57421875" style="7" customWidth="1"/>
    <col min="9" max="9" width="10.7109375" style="7" customWidth="1"/>
    <col min="10" max="10" width="10.421875" style="7" customWidth="1"/>
    <col min="11" max="11" width="13.140625" style="7" customWidth="1"/>
  </cols>
  <sheetData>
    <row r="3" spans="2:11" ht="20.25" customHeight="1">
      <c r="B3" s="366" t="s">
        <v>451</v>
      </c>
      <c r="C3" s="366"/>
      <c r="D3" s="366"/>
      <c r="E3" s="366"/>
      <c r="F3" s="366"/>
      <c r="G3" s="366"/>
      <c r="H3" s="366"/>
      <c r="I3" s="366"/>
      <c r="J3" s="366"/>
      <c r="K3" s="366"/>
    </row>
    <row r="4" spans="2:11" ht="17.25" customHeight="1">
      <c r="B4" s="370" t="s">
        <v>473</v>
      </c>
      <c r="C4" s="370"/>
      <c r="D4" s="131"/>
      <c r="E4" s="367" t="s">
        <v>174</v>
      </c>
      <c r="F4" s="367"/>
      <c r="G4" s="367"/>
      <c r="H4" s="132"/>
      <c r="I4" s="368" t="s">
        <v>48</v>
      </c>
      <c r="J4" s="368"/>
      <c r="K4" s="368"/>
    </row>
    <row r="5" spans="2:11" ht="15.75">
      <c r="B5" s="365" t="s">
        <v>9</v>
      </c>
      <c r="C5" s="365" t="s">
        <v>175</v>
      </c>
      <c r="D5" s="365"/>
      <c r="E5" s="365" t="s">
        <v>176</v>
      </c>
      <c r="F5" s="365"/>
      <c r="G5" s="365" t="s">
        <v>177</v>
      </c>
      <c r="H5" s="365"/>
      <c r="I5" s="133" t="s">
        <v>179</v>
      </c>
      <c r="J5" s="365" t="s">
        <v>178</v>
      </c>
      <c r="K5" s="365"/>
    </row>
    <row r="6" spans="2:11" ht="16.5" thickBot="1">
      <c r="B6" s="371"/>
      <c r="C6" s="177" t="s">
        <v>61</v>
      </c>
      <c r="D6" s="177" t="s">
        <v>32</v>
      </c>
      <c r="E6" s="177" t="s">
        <v>61</v>
      </c>
      <c r="F6" s="177" t="s">
        <v>32</v>
      </c>
      <c r="G6" s="177" t="s">
        <v>61</v>
      </c>
      <c r="H6" s="177" t="s">
        <v>32</v>
      </c>
      <c r="I6" s="177" t="s">
        <v>32</v>
      </c>
      <c r="J6" s="215" t="s">
        <v>61</v>
      </c>
      <c r="K6" s="177" t="s">
        <v>32</v>
      </c>
    </row>
    <row r="7" spans="2:11" ht="21.75" customHeight="1" thickTop="1">
      <c r="B7" s="158" t="s">
        <v>339</v>
      </c>
      <c r="C7" s="13">
        <v>8000</v>
      </c>
      <c r="D7" s="13">
        <v>24800</v>
      </c>
      <c r="E7" s="13">
        <v>13600</v>
      </c>
      <c r="F7" s="13">
        <v>74600</v>
      </c>
      <c r="G7" s="13">
        <v>0</v>
      </c>
      <c r="H7" s="13">
        <v>0</v>
      </c>
      <c r="I7" s="13">
        <v>114124</v>
      </c>
      <c r="J7" s="13">
        <f>C7+E7+G7</f>
        <v>21600</v>
      </c>
      <c r="K7" s="13">
        <f>D7+F7+H7+I7</f>
        <v>213524</v>
      </c>
    </row>
    <row r="8" spans="2:11" ht="21.75" customHeight="1">
      <c r="B8" s="216" t="s">
        <v>33</v>
      </c>
      <c r="C8" s="12">
        <v>2876</v>
      </c>
      <c r="D8" s="12">
        <v>17305</v>
      </c>
      <c r="E8" s="12">
        <v>44340</v>
      </c>
      <c r="F8" s="12">
        <v>225050</v>
      </c>
      <c r="G8" s="12">
        <v>1040</v>
      </c>
      <c r="H8" s="12">
        <v>14750</v>
      </c>
      <c r="I8" s="12">
        <v>225000</v>
      </c>
      <c r="J8" s="12">
        <f aca="true" t="shared" si="0" ref="J8:J18">C8+E8+G8</f>
        <v>48256</v>
      </c>
      <c r="K8" s="12">
        <f aca="true" t="shared" si="1" ref="K8:K18">D8+F8+H8+I8</f>
        <v>482105</v>
      </c>
    </row>
    <row r="9" spans="2:11" ht="21.75" customHeight="1">
      <c r="B9" s="158" t="s">
        <v>34</v>
      </c>
      <c r="C9" s="13">
        <v>5220</v>
      </c>
      <c r="D9" s="13">
        <v>12940</v>
      </c>
      <c r="E9" s="13">
        <v>1970</v>
      </c>
      <c r="F9" s="13">
        <v>8405</v>
      </c>
      <c r="G9" s="13">
        <v>950</v>
      </c>
      <c r="H9" s="13">
        <v>5050</v>
      </c>
      <c r="I9" s="13">
        <v>392700</v>
      </c>
      <c r="J9" s="13">
        <f t="shared" si="0"/>
        <v>8140</v>
      </c>
      <c r="K9" s="13">
        <f t="shared" si="1"/>
        <v>419095</v>
      </c>
    </row>
    <row r="10" spans="2:11" ht="21.75" customHeight="1">
      <c r="B10" s="216" t="s">
        <v>340</v>
      </c>
      <c r="C10" s="12">
        <v>25170</v>
      </c>
      <c r="D10" s="12">
        <v>53860</v>
      </c>
      <c r="E10" s="12">
        <v>5967</v>
      </c>
      <c r="F10" s="12">
        <v>24766</v>
      </c>
      <c r="G10" s="12">
        <v>38320</v>
      </c>
      <c r="H10" s="12">
        <v>135155</v>
      </c>
      <c r="I10" s="12">
        <v>313450</v>
      </c>
      <c r="J10" s="12">
        <f t="shared" si="0"/>
        <v>69457</v>
      </c>
      <c r="K10" s="12">
        <f t="shared" si="1"/>
        <v>527231</v>
      </c>
    </row>
    <row r="11" spans="2:13" ht="21.75" customHeight="1">
      <c r="B11" s="158" t="s">
        <v>35</v>
      </c>
      <c r="C11" s="13">
        <v>5220</v>
      </c>
      <c r="D11" s="13">
        <v>15340</v>
      </c>
      <c r="E11" s="13">
        <v>3150</v>
      </c>
      <c r="F11" s="13">
        <v>9100</v>
      </c>
      <c r="G11" s="13">
        <v>1000</v>
      </c>
      <c r="H11" s="13">
        <v>4000</v>
      </c>
      <c r="I11" s="13">
        <v>123950</v>
      </c>
      <c r="J11" s="13">
        <f t="shared" si="0"/>
        <v>9370</v>
      </c>
      <c r="K11" s="13">
        <f t="shared" si="1"/>
        <v>152390</v>
      </c>
      <c r="M11" s="17"/>
    </row>
    <row r="12" spans="2:15" ht="21.75" customHeight="1">
      <c r="B12" s="216" t="s">
        <v>36</v>
      </c>
      <c r="C12" s="12">
        <v>229</v>
      </c>
      <c r="D12" s="12">
        <v>458</v>
      </c>
      <c r="E12" s="12">
        <v>700</v>
      </c>
      <c r="F12" s="12">
        <v>2060</v>
      </c>
      <c r="G12" s="12">
        <v>7210</v>
      </c>
      <c r="H12" s="12">
        <v>21630</v>
      </c>
      <c r="I12" s="12">
        <v>322050</v>
      </c>
      <c r="J12" s="12">
        <f t="shared" si="0"/>
        <v>8139</v>
      </c>
      <c r="K12" s="12">
        <f t="shared" si="1"/>
        <v>346198</v>
      </c>
      <c r="O12" s="20"/>
    </row>
    <row r="13" spans="2:14" ht="21.75" customHeight="1">
      <c r="B13" s="158" t="s">
        <v>37</v>
      </c>
      <c r="C13" s="13">
        <v>1685</v>
      </c>
      <c r="D13" s="13">
        <v>5055</v>
      </c>
      <c r="E13" s="13">
        <v>2338</v>
      </c>
      <c r="F13" s="13">
        <v>12172</v>
      </c>
      <c r="G13" s="13">
        <v>1814</v>
      </c>
      <c r="H13" s="13">
        <v>10260</v>
      </c>
      <c r="I13" s="13">
        <v>910000</v>
      </c>
      <c r="J13" s="13">
        <f t="shared" si="0"/>
        <v>5837</v>
      </c>
      <c r="K13" s="13">
        <f t="shared" si="1"/>
        <v>937487</v>
      </c>
      <c r="N13" s="20"/>
    </row>
    <row r="14" spans="2:11" ht="21.75" customHeight="1">
      <c r="B14" s="216" t="s">
        <v>38</v>
      </c>
      <c r="C14" s="12">
        <v>4350</v>
      </c>
      <c r="D14" s="12">
        <v>8900</v>
      </c>
      <c r="E14" s="12">
        <v>1615</v>
      </c>
      <c r="F14" s="12">
        <v>4855</v>
      </c>
      <c r="G14" s="12">
        <v>0</v>
      </c>
      <c r="H14" s="12">
        <v>0</v>
      </c>
      <c r="I14" s="12">
        <v>112500</v>
      </c>
      <c r="J14" s="12">
        <f t="shared" si="0"/>
        <v>5965</v>
      </c>
      <c r="K14" s="12">
        <f t="shared" si="1"/>
        <v>126255</v>
      </c>
    </row>
    <row r="15" spans="2:11" ht="21.75" customHeight="1">
      <c r="B15" s="158" t="s">
        <v>96</v>
      </c>
      <c r="C15" s="13">
        <v>0</v>
      </c>
      <c r="D15" s="13">
        <v>0</v>
      </c>
      <c r="E15" s="13">
        <v>70</v>
      </c>
      <c r="F15" s="13">
        <v>140</v>
      </c>
      <c r="G15" s="13">
        <v>3650</v>
      </c>
      <c r="H15" s="13">
        <v>60850</v>
      </c>
      <c r="I15" s="13">
        <v>850120</v>
      </c>
      <c r="J15" s="13">
        <f t="shared" si="0"/>
        <v>3720</v>
      </c>
      <c r="K15" s="13">
        <f t="shared" si="1"/>
        <v>911110</v>
      </c>
    </row>
    <row r="16" spans="2:11" ht="21.75" customHeight="1">
      <c r="B16" s="216" t="s">
        <v>95</v>
      </c>
      <c r="C16" s="12">
        <v>2730</v>
      </c>
      <c r="D16" s="12">
        <v>6190</v>
      </c>
      <c r="E16" s="12">
        <v>6920</v>
      </c>
      <c r="F16" s="12">
        <v>21560</v>
      </c>
      <c r="G16" s="12">
        <v>4355</v>
      </c>
      <c r="H16" s="12">
        <v>36540</v>
      </c>
      <c r="I16" s="12">
        <v>461210</v>
      </c>
      <c r="J16" s="12">
        <f t="shared" si="0"/>
        <v>14005</v>
      </c>
      <c r="K16" s="12">
        <f t="shared" si="1"/>
        <v>525500</v>
      </c>
    </row>
    <row r="17" spans="2:11" ht="21.75" customHeight="1">
      <c r="B17" s="158" t="s">
        <v>39</v>
      </c>
      <c r="C17" s="13">
        <v>0</v>
      </c>
      <c r="D17" s="13">
        <v>0</v>
      </c>
      <c r="E17" s="13">
        <v>0</v>
      </c>
      <c r="F17" s="13">
        <v>0</v>
      </c>
      <c r="G17" s="13">
        <v>5100</v>
      </c>
      <c r="H17" s="13">
        <v>45120</v>
      </c>
      <c r="I17" s="13">
        <v>350120</v>
      </c>
      <c r="J17" s="13">
        <f t="shared" si="0"/>
        <v>5100</v>
      </c>
      <c r="K17" s="13">
        <f t="shared" si="1"/>
        <v>395240</v>
      </c>
    </row>
    <row r="18" spans="2:11" ht="21.75" customHeight="1" thickBot="1">
      <c r="B18" s="216" t="s">
        <v>40</v>
      </c>
      <c r="C18" s="12">
        <v>34126</v>
      </c>
      <c r="D18" s="12">
        <v>74581</v>
      </c>
      <c r="E18" s="12">
        <v>12292</v>
      </c>
      <c r="F18" s="12">
        <v>30178</v>
      </c>
      <c r="G18" s="12">
        <v>11877</v>
      </c>
      <c r="H18" s="12">
        <v>44486</v>
      </c>
      <c r="I18" s="12">
        <v>236825</v>
      </c>
      <c r="J18" s="12">
        <f t="shared" si="0"/>
        <v>58295</v>
      </c>
      <c r="K18" s="12">
        <f t="shared" si="1"/>
        <v>386070</v>
      </c>
    </row>
    <row r="19" spans="2:11" ht="21.75" customHeight="1" thickBot="1">
      <c r="B19" s="221" t="s">
        <v>3</v>
      </c>
      <c r="C19" s="18">
        <f aca="true" t="shared" si="2" ref="C19:K19">SUM(C7:C18)</f>
        <v>89606</v>
      </c>
      <c r="D19" s="18">
        <f t="shared" si="2"/>
        <v>219429</v>
      </c>
      <c r="E19" s="18">
        <f t="shared" si="2"/>
        <v>92962</v>
      </c>
      <c r="F19" s="18">
        <f t="shared" si="2"/>
        <v>412886</v>
      </c>
      <c r="G19" s="18">
        <f t="shared" si="2"/>
        <v>75316</v>
      </c>
      <c r="H19" s="18">
        <f t="shared" si="2"/>
        <v>377841</v>
      </c>
      <c r="I19" s="18">
        <f t="shared" si="2"/>
        <v>4412049</v>
      </c>
      <c r="J19" s="18">
        <f t="shared" si="2"/>
        <v>257884</v>
      </c>
      <c r="K19" s="18">
        <f t="shared" si="2"/>
        <v>5422205</v>
      </c>
    </row>
    <row r="20" spans="2:11" ht="16.5" thickTop="1">
      <c r="B20" s="5"/>
      <c r="C20" s="23"/>
      <c r="D20" s="23"/>
      <c r="E20" s="23"/>
      <c r="F20" s="23"/>
      <c r="G20" s="23"/>
      <c r="H20" s="23"/>
      <c r="I20" s="23"/>
      <c r="J20" s="23"/>
      <c r="K20" s="23"/>
    </row>
    <row r="21" spans="2:7" ht="15">
      <c r="B21" s="369"/>
      <c r="C21" s="369"/>
      <c r="D21" s="369"/>
      <c r="E21" s="369"/>
      <c r="F21" s="369"/>
      <c r="G21" s="369"/>
    </row>
  </sheetData>
  <sheetProtection/>
  <mergeCells count="10">
    <mergeCell ref="J5:K5"/>
    <mergeCell ref="B3:K3"/>
    <mergeCell ref="E4:G4"/>
    <mergeCell ref="I4:K4"/>
    <mergeCell ref="B21:G21"/>
    <mergeCell ref="B4:C4"/>
    <mergeCell ref="B5:B6"/>
    <mergeCell ref="C5:D5"/>
    <mergeCell ref="E5:F5"/>
    <mergeCell ref="G5:H5"/>
  </mergeCells>
  <printOptions/>
  <pageMargins left="1" right="1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219"/>
  <sheetViews>
    <sheetView rightToLeft="1" tabSelected="1" zoomScalePageLayoutView="0" workbookViewId="0" topLeftCell="A187">
      <selection activeCell="A202" sqref="A202"/>
    </sheetView>
  </sheetViews>
  <sheetFormatPr defaultColWidth="9.140625" defaultRowHeight="15"/>
  <cols>
    <col min="1" max="1" width="10.7109375" style="4" customWidth="1"/>
    <col min="2" max="2" width="9.57421875" style="0" customWidth="1"/>
    <col min="3" max="3" width="11.8515625" style="0" customWidth="1"/>
    <col min="4" max="4" width="11.7109375" style="0" customWidth="1"/>
    <col min="5" max="5" width="12.00390625" style="0" customWidth="1"/>
    <col min="6" max="6" width="9.421875" style="0" customWidth="1"/>
    <col min="7" max="7" width="11.28125" style="0" customWidth="1"/>
    <col min="8" max="8" width="11.140625" style="0" customWidth="1"/>
    <col min="9" max="9" width="11.28125" style="0" customWidth="1"/>
    <col min="10" max="10" width="11.140625" style="0" customWidth="1"/>
    <col min="11" max="11" width="10.8515625" style="0" bestFit="1" customWidth="1"/>
    <col min="12" max="12" width="8.00390625" style="0" customWidth="1"/>
    <col min="13" max="13" width="8.28125" style="0" customWidth="1"/>
    <col min="14" max="14" width="7.7109375" style="0" customWidth="1"/>
    <col min="15" max="15" width="7.421875" style="0" customWidth="1"/>
    <col min="16" max="16" width="7.00390625" style="0" customWidth="1"/>
    <col min="18" max="18" width="22.7109375" style="0" customWidth="1"/>
    <col min="20" max="20" width="18.7109375" style="0" bestFit="1" customWidth="1"/>
  </cols>
  <sheetData>
    <row r="2" spans="1:9" ht="20.25" customHeight="1">
      <c r="A2" s="325" t="s">
        <v>451</v>
      </c>
      <c r="B2" s="325"/>
      <c r="C2" s="325"/>
      <c r="D2" s="325"/>
      <c r="E2" s="325"/>
      <c r="F2" s="325"/>
      <c r="G2" s="325"/>
      <c r="H2" s="325"/>
      <c r="I2" s="325"/>
    </row>
    <row r="3" spans="1:9" ht="21.75" customHeight="1">
      <c r="A3" s="327" t="s">
        <v>471</v>
      </c>
      <c r="B3" s="327"/>
      <c r="C3" s="124"/>
      <c r="D3" s="328" t="s">
        <v>62</v>
      </c>
      <c r="E3" s="328"/>
      <c r="F3" s="328"/>
      <c r="G3" s="326" t="s">
        <v>63</v>
      </c>
      <c r="H3" s="326"/>
      <c r="I3" s="326"/>
    </row>
    <row r="4" spans="1:9" ht="20.25" customHeight="1">
      <c r="A4" s="348" t="s">
        <v>246</v>
      </c>
      <c r="B4" s="374" t="s">
        <v>189</v>
      </c>
      <c r="C4" s="374"/>
      <c r="D4" s="374" t="s">
        <v>190</v>
      </c>
      <c r="E4" s="374"/>
      <c r="F4" s="374" t="s">
        <v>191</v>
      </c>
      <c r="G4" s="374"/>
      <c r="H4" s="374" t="s">
        <v>249</v>
      </c>
      <c r="I4" s="374"/>
    </row>
    <row r="5" spans="1:9" ht="18" customHeight="1" thickBot="1">
      <c r="A5" s="349"/>
      <c r="B5" s="170" t="s">
        <v>64</v>
      </c>
      <c r="C5" s="170" t="s">
        <v>32</v>
      </c>
      <c r="D5" s="170" t="s">
        <v>45</v>
      </c>
      <c r="E5" s="170" t="s">
        <v>32</v>
      </c>
      <c r="F5" s="170" t="s">
        <v>22</v>
      </c>
      <c r="G5" s="170" t="s">
        <v>32</v>
      </c>
      <c r="H5" s="170" t="s">
        <v>45</v>
      </c>
      <c r="I5" s="170" t="s">
        <v>32</v>
      </c>
    </row>
    <row r="6" spans="1:9" ht="21.75" customHeight="1" thickTop="1">
      <c r="A6" s="158" t="s">
        <v>339</v>
      </c>
      <c r="B6" s="13">
        <v>289</v>
      </c>
      <c r="C6" s="13">
        <v>17620</v>
      </c>
      <c r="D6" s="13">
        <v>36250</v>
      </c>
      <c r="E6" s="13">
        <v>182400</v>
      </c>
      <c r="F6" s="13">
        <v>1165</v>
      </c>
      <c r="G6" s="13">
        <v>7150</v>
      </c>
      <c r="H6" s="13">
        <v>70012</v>
      </c>
      <c r="I6" s="13">
        <v>628970</v>
      </c>
    </row>
    <row r="7" spans="1:9" ht="21.75" customHeight="1">
      <c r="A7" s="216" t="s">
        <v>33</v>
      </c>
      <c r="B7" s="12">
        <v>0</v>
      </c>
      <c r="C7" s="12">
        <v>0</v>
      </c>
      <c r="D7" s="12">
        <v>76880</v>
      </c>
      <c r="E7" s="12">
        <v>185215</v>
      </c>
      <c r="F7" s="12">
        <v>0</v>
      </c>
      <c r="G7" s="12">
        <v>0</v>
      </c>
      <c r="H7" s="12">
        <v>307584</v>
      </c>
      <c r="I7" s="12">
        <v>1780030</v>
      </c>
    </row>
    <row r="8" spans="1:18" ht="21.75" customHeight="1">
      <c r="A8" s="158" t="s">
        <v>34</v>
      </c>
      <c r="B8" s="13">
        <v>40</v>
      </c>
      <c r="C8" s="13">
        <v>1200</v>
      </c>
      <c r="D8" s="13">
        <v>329707</v>
      </c>
      <c r="E8" s="13">
        <v>1866468</v>
      </c>
      <c r="F8" s="13">
        <v>1297</v>
      </c>
      <c r="G8" s="13">
        <v>19155</v>
      </c>
      <c r="H8" s="13">
        <v>434413</v>
      </c>
      <c r="I8" s="13">
        <v>3811571</v>
      </c>
      <c r="P8" s="252"/>
      <c r="Q8" s="252"/>
      <c r="R8" s="252"/>
    </row>
    <row r="9" spans="1:18" ht="21.75" customHeight="1">
      <c r="A9" s="216" t="s">
        <v>340</v>
      </c>
      <c r="B9" s="12">
        <v>0</v>
      </c>
      <c r="C9" s="12">
        <v>0</v>
      </c>
      <c r="D9" s="12">
        <v>338805</v>
      </c>
      <c r="E9" s="12">
        <v>1336170</v>
      </c>
      <c r="F9" s="12">
        <v>1555</v>
      </c>
      <c r="G9" s="12">
        <v>12855</v>
      </c>
      <c r="H9" s="12">
        <v>264335</v>
      </c>
      <c r="I9" s="12">
        <v>1391845</v>
      </c>
      <c r="P9" s="252"/>
      <c r="Q9" s="252"/>
      <c r="R9" s="252"/>
    </row>
    <row r="10" spans="1:9" ht="21.75" customHeight="1">
      <c r="A10" s="158" t="s">
        <v>35</v>
      </c>
      <c r="B10" s="13">
        <v>142</v>
      </c>
      <c r="C10" s="13">
        <v>4370</v>
      </c>
      <c r="D10" s="13">
        <v>11400</v>
      </c>
      <c r="E10" s="13">
        <v>57000</v>
      </c>
      <c r="F10" s="13">
        <v>900</v>
      </c>
      <c r="G10" s="13">
        <v>17150</v>
      </c>
      <c r="H10" s="13">
        <v>17025</v>
      </c>
      <c r="I10" s="13">
        <v>189150</v>
      </c>
    </row>
    <row r="11" spans="1:9" ht="21.75" customHeight="1">
      <c r="A11" s="216" t="s">
        <v>36</v>
      </c>
      <c r="B11" s="12">
        <v>0</v>
      </c>
      <c r="C11" s="12">
        <v>0</v>
      </c>
      <c r="D11" s="12">
        <v>124403</v>
      </c>
      <c r="E11" s="12">
        <v>373209</v>
      </c>
      <c r="F11" s="12">
        <v>661</v>
      </c>
      <c r="G11" s="12">
        <v>6192</v>
      </c>
      <c r="H11" s="12">
        <v>73774</v>
      </c>
      <c r="I11" s="12">
        <v>1160254</v>
      </c>
    </row>
    <row r="12" spans="1:9" ht="21.75" customHeight="1">
      <c r="A12" s="158" t="s">
        <v>37</v>
      </c>
      <c r="B12" s="13">
        <v>0</v>
      </c>
      <c r="C12" s="13">
        <v>0</v>
      </c>
      <c r="D12" s="13">
        <v>906804</v>
      </c>
      <c r="E12" s="13">
        <v>3722531</v>
      </c>
      <c r="F12" s="13">
        <v>290</v>
      </c>
      <c r="G12" s="13">
        <v>3200</v>
      </c>
      <c r="H12" s="13">
        <v>351541</v>
      </c>
      <c r="I12" s="13">
        <v>4841975</v>
      </c>
    </row>
    <row r="13" spans="1:9" ht="21.75" customHeight="1">
      <c r="A13" s="216" t="s">
        <v>38</v>
      </c>
      <c r="B13" s="12">
        <v>146</v>
      </c>
      <c r="C13" s="12">
        <v>6900</v>
      </c>
      <c r="D13" s="12">
        <v>142885</v>
      </c>
      <c r="E13" s="12">
        <v>438990</v>
      </c>
      <c r="F13" s="12">
        <v>572</v>
      </c>
      <c r="G13" s="12">
        <v>8145</v>
      </c>
      <c r="H13" s="12">
        <v>76430</v>
      </c>
      <c r="I13" s="12">
        <v>1027640</v>
      </c>
    </row>
    <row r="14" spans="1:9" ht="21.75" customHeight="1">
      <c r="A14" s="158" t="s">
        <v>96</v>
      </c>
      <c r="B14" s="13">
        <v>1650</v>
      </c>
      <c r="C14" s="13">
        <v>33000</v>
      </c>
      <c r="D14" s="13">
        <v>1693600</v>
      </c>
      <c r="E14" s="13">
        <v>3566000</v>
      </c>
      <c r="F14" s="13">
        <v>900</v>
      </c>
      <c r="G14" s="13">
        <v>27000</v>
      </c>
      <c r="H14" s="13">
        <v>148890</v>
      </c>
      <c r="I14" s="13">
        <v>1612080</v>
      </c>
    </row>
    <row r="15" spans="1:9" ht="21.75" customHeight="1">
      <c r="A15" s="216" t="s">
        <v>95</v>
      </c>
      <c r="B15" s="12">
        <v>315</v>
      </c>
      <c r="C15" s="12">
        <v>7850</v>
      </c>
      <c r="D15" s="12">
        <v>295340</v>
      </c>
      <c r="E15" s="12">
        <v>620680</v>
      </c>
      <c r="F15" s="12">
        <v>3475</v>
      </c>
      <c r="G15" s="12">
        <v>31395</v>
      </c>
      <c r="H15" s="12">
        <v>179732</v>
      </c>
      <c r="I15" s="12">
        <v>2460626</v>
      </c>
    </row>
    <row r="16" spans="1:9" ht="21.75" customHeight="1">
      <c r="A16" s="158" t="s">
        <v>39</v>
      </c>
      <c r="B16" s="13">
        <v>0</v>
      </c>
      <c r="C16" s="13">
        <v>0</v>
      </c>
      <c r="D16" s="13">
        <v>380572</v>
      </c>
      <c r="E16" s="13">
        <v>1382108</v>
      </c>
      <c r="F16" s="13">
        <v>0</v>
      </c>
      <c r="G16" s="13">
        <v>0</v>
      </c>
      <c r="H16" s="13">
        <v>301036</v>
      </c>
      <c r="I16" s="13">
        <v>1788640</v>
      </c>
    </row>
    <row r="17" spans="1:9" ht="21.75" customHeight="1" thickBot="1">
      <c r="A17" s="216" t="s">
        <v>40</v>
      </c>
      <c r="B17" s="12">
        <v>1027</v>
      </c>
      <c r="C17" s="12">
        <v>42790</v>
      </c>
      <c r="D17" s="12">
        <v>213308</v>
      </c>
      <c r="E17" s="12">
        <v>616157</v>
      </c>
      <c r="F17" s="12">
        <v>2931</v>
      </c>
      <c r="G17" s="12">
        <v>14435</v>
      </c>
      <c r="H17" s="12">
        <v>1044341</v>
      </c>
      <c r="I17" s="12">
        <v>7413490</v>
      </c>
    </row>
    <row r="18" spans="1:9" ht="21.75" customHeight="1" thickBot="1">
      <c r="A18" s="166" t="s">
        <v>3</v>
      </c>
      <c r="B18" s="18">
        <f>SUM(B6:B17)</f>
        <v>3609</v>
      </c>
      <c r="C18" s="18">
        <f aca="true" t="shared" si="0" ref="C18:I18">SUM(C6:C17)</f>
        <v>113730</v>
      </c>
      <c r="D18" s="18">
        <f t="shared" si="0"/>
        <v>4549954</v>
      </c>
      <c r="E18" s="18">
        <f t="shared" si="0"/>
        <v>14346928</v>
      </c>
      <c r="F18" s="18">
        <f t="shared" si="0"/>
        <v>13746</v>
      </c>
      <c r="G18" s="18">
        <f t="shared" si="0"/>
        <v>146677</v>
      </c>
      <c r="H18" s="18">
        <f t="shared" si="0"/>
        <v>3269113</v>
      </c>
      <c r="I18" s="18">
        <f t="shared" si="0"/>
        <v>28106271</v>
      </c>
    </row>
    <row r="19" ht="15.75" thickTop="1">
      <c r="A19"/>
    </row>
    <row r="20" spans="1:6" ht="15">
      <c r="A20" s="369"/>
      <c r="B20" s="369"/>
      <c r="C20" s="369"/>
      <c r="D20" s="369"/>
      <c r="E20" s="369"/>
      <c r="F20" s="369"/>
    </row>
    <row r="21" ht="15">
      <c r="A21"/>
    </row>
    <row r="22" ht="15">
      <c r="A22"/>
    </row>
    <row r="23" ht="15">
      <c r="A23"/>
    </row>
    <row r="24" ht="15">
      <c r="A24"/>
    </row>
    <row r="25" spans="1:9" ht="27" customHeight="1">
      <c r="A25" s="325" t="s">
        <v>451</v>
      </c>
      <c r="B25" s="325"/>
      <c r="C25" s="325"/>
      <c r="D25" s="325"/>
      <c r="E25" s="325"/>
      <c r="F25" s="325"/>
      <c r="G25" s="325"/>
      <c r="H25" s="325"/>
      <c r="I25" s="325"/>
    </row>
    <row r="26" spans="1:9" ht="18.75" customHeight="1">
      <c r="A26" s="327" t="s">
        <v>471</v>
      </c>
      <c r="B26" s="327"/>
      <c r="C26" s="124"/>
      <c r="D26" s="328" t="s">
        <v>62</v>
      </c>
      <c r="E26" s="328"/>
      <c r="F26" s="328"/>
      <c r="G26" s="326" t="s">
        <v>63</v>
      </c>
      <c r="H26" s="326"/>
      <c r="I26" s="326"/>
    </row>
    <row r="27" spans="1:9" ht="21.75" customHeight="1">
      <c r="A27" s="348" t="s">
        <v>9</v>
      </c>
      <c r="B27" s="374" t="s">
        <v>186</v>
      </c>
      <c r="C27" s="374"/>
      <c r="D27" s="374" t="s">
        <v>183</v>
      </c>
      <c r="E27" s="374"/>
      <c r="F27" s="374" t="s">
        <v>187</v>
      </c>
      <c r="G27" s="374"/>
      <c r="H27" s="374" t="s">
        <v>248</v>
      </c>
      <c r="I27" s="374"/>
    </row>
    <row r="28" spans="1:13" ht="16.5" thickBot="1">
      <c r="A28" s="349"/>
      <c r="B28" s="170" t="s">
        <v>64</v>
      </c>
      <c r="C28" s="170" t="s">
        <v>32</v>
      </c>
      <c r="D28" s="170" t="s">
        <v>61</v>
      </c>
      <c r="E28" s="170" t="s">
        <v>32</v>
      </c>
      <c r="F28" s="170" t="s">
        <v>25</v>
      </c>
      <c r="G28" s="170" t="s">
        <v>32</v>
      </c>
      <c r="H28" s="170" t="s">
        <v>22</v>
      </c>
      <c r="I28" s="170" t="s">
        <v>32</v>
      </c>
      <c r="L28" s="372"/>
      <c r="M28" s="372"/>
    </row>
    <row r="29" spans="1:17" ht="21.75" customHeight="1" thickTop="1">
      <c r="A29" s="118" t="s">
        <v>339</v>
      </c>
      <c r="B29" s="13">
        <v>0</v>
      </c>
      <c r="C29" s="13">
        <v>0</v>
      </c>
      <c r="D29" s="13">
        <v>1400</v>
      </c>
      <c r="E29" s="13">
        <v>5150</v>
      </c>
      <c r="F29" s="13">
        <v>5800</v>
      </c>
      <c r="G29" s="13">
        <v>96500</v>
      </c>
      <c r="H29" s="13">
        <v>460</v>
      </c>
      <c r="I29" s="13">
        <v>890</v>
      </c>
      <c r="P29" s="372"/>
      <c r="Q29" s="372"/>
    </row>
    <row r="30" spans="1:9" ht="21.75" customHeight="1">
      <c r="A30" s="143" t="s">
        <v>33</v>
      </c>
      <c r="B30" s="12">
        <v>0</v>
      </c>
      <c r="C30" s="12">
        <v>0</v>
      </c>
      <c r="D30" s="12">
        <v>0</v>
      </c>
      <c r="E30" s="12">
        <v>0</v>
      </c>
      <c r="F30" s="12">
        <v>233</v>
      </c>
      <c r="G30" s="12">
        <v>1398</v>
      </c>
      <c r="H30" s="12">
        <v>0</v>
      </c>
      <c r="I30" s="12">
        <v>0</v>
      </c>
    </row>
    <row r="31" spans="1:9" ht="21.75" customHeight="1">
      <c r="A31" s="118" t="s">
        <v>34</v>
      </c>
      <c r="B31" s="13">
        <v>100</v>
      </c>
      <c r="C31" s="13">
        <v>1000</v>
      </c>
      <c r="D31" s="13">
        <v>290</v>
      </c>
      <c r="E31" s="13">
        <v>4200</v>
      </c>
      <c r="F31" s="13">
        <v>400</v>
      </c>
      <c r="G31" s="13">
        <v>2000</v>
      </c>
      <c r="H31" s="13">
        <v>765</v>
      </c>
      <c r="I31" s="13">
        <v>1415</v>
      </c>
    </row>
    <row r="32" spans="1:9" ht="21.75" customHeight="1">
      <c r="A32" s="143" t="s">
        <v>340</v>
      </c>
      <c r="B32" s="12">
        <v>0</v>
      </c>
      <c r="C32" s="12">
        <v>0</v>
      </c>
      <c r="D32" s="12">
        <v>620</v>
      </c>
      <c r="E32" s="12">
        <v>3230</v>
      </c>
      <c r="F32" s="12">
        <v>1520</v>
      </c>
      <c r="G32" s="12">
        <v>38000</v>
      </c>
      <c r="H32" s="12">
        <v>910</v>
      </c>
      <c r="I32" s="12">
        <v>1820</v>
      </c>
    </row>
    <row r="33" spans="1:9" ht="21.75" customHeight="1">
      <c r="A33" s="118" t="s">
        <v>35</v>
      </c>
      <c r="B33" s="13">
        <v>0</v>
      </c>
      <c r="C33" s="13">
        <v>0</v>
      </c>
      <c r="D33" s="13">
        <v>235</v>
      </c>
      <c r="E33" s="13">
        <v>4450</v>
      </c>
      <c r="F33" s="13">
        <v>0</v>
      </c>
      <c r="G33" s="13">
        <v>0</v>
      </c>
      <c r="H33" s="13">
        <v>0</v>
      </c>
      <c r="I33" s="13">
        <v>0</v>
      </c>
    </row>
    <row r="34" spans="1:9" ht="21.75" customHeight="1">
      <c r="A34" s="143" t="s">
        <v>36</v>
      </c>
      <c r="B34" s="12">
        <v>0</v>
      </c>
      <c r="C34" s="12">
        <v>0</v>
      </c>
      <c r="D34" s="12">
        <v>173</v>
      </c>
      <c r="E34" s="12">
        <v>4795</v>
      </c>
      <c r="F34" s="12">
        <v>0</v>
      </c>
      <c r="G34" s="12">
        <v>0</v>
      </c>
      <c r="H34" s="12">
        <v>101</v>
      </c>
      <c r="I34" s="12">
        <v>202</v>
      </c>
    </row>
    <row r="35" spans="1:9" ht="21.75" customHeight="1">
      <c r="A35" s="118" t="s">
        <v>37</v>
      </c>
      <c r="B35" s="13">
        <v>225</v>
      </c>
      <c r="C35" s="13">
        <v>2250</v>
      </c>
      <c r="D35" s="13">
        <v>90</v>
      </c>
      <c r="E35" s="13">
        <v>1800</v>
      </c>
      <c r="F35" s="13">
        <v>4950</v>
      </c>
      <c r="G35" s="13">
        <v>72000</v>
      </c>
      <c r="H35" s="13">
        <v>0</v>
      </c>
      <c r="I35" s="13">
        <v>0</v>
      </c>
    </row>
    <row r="36" spans="1:9" ht="21.75" customHeight="1">
      <c r="A36" s="143" t="s">
        <v>38</v>
      </c>
      <c r="B36" s="12">
        <v>60</v>
      </c>
      <c r="C36" s="12">
        <v>3000</v>
      </c>
      <c r="D36" s="12">
        <v>362</v>
      </c>
      <c r="E36" s="12">
        <v>5550</v>
      </c>
      <c r="F36" s="12">
        <v>0</v>
      </c>
      <c r="G36" s="12">
        <v>0</v>
      </c>
      <c r="H36" s="12">
        <v>330</v>
      </c>
      <c r="I36" s="12">
        <v>650</v>
      </c>
    </row>
    <row r="37" spans="1:9" ht="21.75" customHeight="1">
      <c r="A37" s="34" t="s">
        <v>96</v>
      </c>
      <c r="B37" s="13">
        <v>0</v>
      </c>
      <c r="C37" s="13">
        <v>0</v>
      </c>
      <c r="D37" s="13">
        <v>5000</v>
      </c>
      <c r="E37" s="13">
        <v>10000</v>
      </c>
      <c r="F37" s="13">
        <v>7200</v>
      </c>
      <c r="G37" s="13">
        <v>180000</v>
      </c>
      <c r="H37" s="13">
        <v>0</v>
      </c>
      <c r="I37" s="13">
        <v>0</v>
      </c>
    </row>
    <row r="38" spans="1:9" ht="21.75" customHeight="1">
      <c r="A38" s="214" t="s">
        <v>95</v>
      </c>
      <c r="B38" s="12">
        <v>0</v>
      </c>
      <c r="C38" s="12">
        <v>0</v>
      </c>
      <c r="D38" s="12">
        <v>527</v>
      </c>
      <c r="E38" s="12">
        <v>11035</v>
      </c>
      <c r="F38" s="12">
        <v>1900</v>
      </c>
      <c r="G38" s="12">
        <v>10250</v>
      </c>
      <c r="H38" s="12">
        <v>1316</v>
      </c>
      <c r="I38" s="12">
        <v>2632</v>
      </c>
    </row>
    <row r="39" spans="1:9" ht="21.75" customHeight="1">
      <c r="A39" s="118" t="s">
        <v>39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</row>
    <row r="40" spans="1:9" ht="21.75" customHeight="1" thickBot="1">
      <c r="A40" s="143" t="s">
        <v>40</v>
      </c>
      <c r="B40" s="12">
        <v>36</v>
      </c>
      <c r="C40" s="12">
        <v>1800</v>
      </c>
      <c r="D40" s="12">
        <v>60</v>
      </c>
      <c r="E40" s="12">
        <v>1250</v>
      </c>
      <c r="F40" s="12">
        <v>1050</v>
      </c>
      <c r="G40" s="12">
        <v>4030</v>
      </c>
      <c r="H40" s="12">
        <v>2072</v>
      </c>
      <c r="I40" s="12">
        <v>2096</v>
      </c>
    </row>
    <row r="41" spans="1:9" ht="21.75" customHeight="1" thickBot="1">
      <c r="A41" s="108" t="s">
        <v>3</v>
      </c>
      <c r="B41" s="18">
        <f>SUM(B29:B40)</f>
        <v>421</v>
      </c>
      <c r="C41" s="18">
        <f aca="true" t="shared" si="1" ref="C41:I41">SUM(C29:C40)</f>
        <v>8050</v>
      </c>
      <c r="D41" s="18">
        <f t="shared" si="1"/>
        <v>8757</v>
      </c>
      <c r="E41" s="18">
        <f t="shared" si="1"/>
        <v>51460</v>
      </c>
      <c r="F41" s="18">
        <f t="shared" si="1"/>
        <v>23053</v>
      </c>
      <c r="G41" s="18">
        <f t="shared" si="1"/>
        <v>404178</v>
      </c>
      <c r="H41" s="18">
        <f t="shared" si="1"/>
        <v>5954</v>
      </c>
      <c r="I41" s="18">
        <f t="shared" si="1"/>
        <v>9705</v>
      </c>
    </row>
    <row r="42" ht="15.75" thickTop="1">
      <c r="A42"/>
    </row>
    <row r="43" ht="15">
      <c r="A43"/>
    </row>
    <row r="44" ht="15">
      <c r="A44"/>
    </row>
    <row r="45" spans="1:6" ht="15">
      <c r="A45" s="369"/>
      <c r="B45" s="369"/>
      <c r="C45" s="369"/>
      <c r="D45" s="369"/>
      <c r="E45" s="369"/>
      <c r="F45" s="369"/>
    </row>
    <row r="46" ht="15">
      <c r="A46"/>
    </row>
    <row r="47" ht="15">
      <c r="A47"/>
    </row>
    <row r="48" spans="1:9" ht="24.75" customHeight="1">
      <c r="A48" s="376" t="s">
        <v>451</v>
      </c>
      <c r="B48" s="376"/>
      <c r="C48" s="376"/>
      <c r="D48" s="376"/>
      <c r="E48" s="376"/>
      <c r="F48" s="376"/>
      <c r="G48" s="376"/>
      <c r="H48" s="376"/>
      <c r="I48" s="376"/>
    </row>
    <row r="49" spans="1:9" ht="18.75" customHeight="1">
      <c r="A49" s="327" t="s">
        <v>471</v>
      </c>
      <c r="B49" s="327"/>
      <c r="C49" s="124"/>
      <c r="D49" s="328" t="s">
        <v>62</v>
      </c>
      <c r="E49" s="328"/>
      <c r="F49" s="328"/>
      <c r="G49" s="326" t="s">
        <v>63</v>
      </c>
      <c r="H49" s="326"/>
      <c r="I49" s="326"/>
    </row>
    <row r="50" spans="1:9" ht="20.25" customHeight="1">
      <c r="A50" s="340" t="s">
        <v>246</v>
      </c>
      <c r="B50" s="374" t="s">
        <v>247</v>
      </c>
      <c r="C50" s="374"/>
      <c r="D50" s="374" t="s">
        <v>188</v>
      </c>
      <c r="E50" s="374"/>
      <c r="F50" s="374" t="s">
        <v>185</v>
      </c>
      <c r="G50" s="374"/>
      <c r="H50" s="374" t="s">
        <v>184</v>
      </c>
      <c r="I50" s="374"/>
    </row>
    <row r="51" spans="1:9" ht="16.5" thickBot="1">
      <c r="A51" s="341"/>
      <c r="B51" s="170" t="s">
        <v>25</v>
      </c>
      <c r="C51" s="170" t="s">
        <v>32</v>
      </c>
      <c r="D51" s="170" t="s">
        <v>25</v>
      </c>
      <c r="E51" s="170" t="s">
        <v>32</v>
      </c>
      <c r="F51" s="170" t="s">
        <v>22</v>
      </c>
      <c r="G51" s="170" t="s">
        <v>32</v>
      </c>
      <c r="H51" s="170" t="s">
        <v>22</v>
      </c>
      <c r="I51" s="170" t="s">
        <v>32</v>
      </c>
    </row>
    <row r="52" spans="1:10" ht="21.75" customHeight="1" thickTop="1">
      <c r="A52" s="118" t="s">
        <v>339</v>
      </c>
      <c r="B52" s="13">
        <v>1200</v>
      </c>
      <c r="C52" s="13">
        <v>120000</v>
      </c>
      <c r="D52" s="13">
        <v>1000</v>
      </c>
      <c r="E52" s="13">
        <v>30000</v>
      </c>
      <c r="F52" s="13">
        <v>2135</v>
      </c>
      <c r="G52" s="13">
        <v>27220</v>
      </c>
      <c r="H52" s="13">
        <v>1890</v>
      </c>
      <c r="I52" s="13">
        <v>4770</v>
      </c>
      <c r="J52" s="31"/>
    </row>
    <row r="53" spans="1:10" ht="21.75" customHeight="1">
      <c r="A53" s="238" t="s">
        <v>33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31"/>
    </row>
    <row r="54" spans="1:10" ht="21.75" customHeight="1">
      <c r="A54" s="118" t="s">
        <v>34</v>
      </c>
      <c r="B54" s="13">
        <v>0</v>
      </c>
      <c r="C54" s="13">
        <v>0</v>
      </c>
      <c r="D54" s="13">
        <v>0</v>
      </c>
      <c r="E54" s="13">
        <v>0</v>
      </c>
      <c r="F54" s="13">
        <v>5593</v>
      </c>
      <c r="G54" s="13">
        <v>95991</v>
      </c>
      <c r="H54" s="13">
        <v>3275</v>
      </c>
      <c r="I54" s="13">
        <v>3625</v>
      </c>
      <c r="J54" s="31"/>
    </row>
    <row r="55" spans="1:10" ht="21.75" customHeight="1">
      <c r="A55" s="238" t="s">
        <v>340</v>
      </c>
      <c r="B55" s="12">
        <v>0</v>
      </c>
      <c r="C55" s="12">
        <v>0</v>
      </c>
      <c r="D55" s="12">
        <v>0</v>
      </c>
      <c r="E55" s="12">
        <v>0</v>
      </c>
      <c r="F55" s="12">
        <v>220</v>
      </c>
      <c r="G55" s="12">
        <v>1100</v>
      </c>
      <c r="H55" s="12">
        <v>9750</v>
      </c>
      <c r="I55" s="12">
        <v>74800</v>
      </c>
      <c r="J55" s="31"/>
    </row>
    <row r="56" spans="1:10" ht="21.75" customHeight="1">
      <c r="A56" s="118" t="s">
        <v>35</v>
      </c>
      <c r="B56" s="13">
        <v>0</v>
      </c>
      <c r="C56" s="13">
        <v>0</v>
      </c>
      <c r="D56" s="13">
        <v>0</v>
      </c>
      <c r="E56" s="13">
        <v>0</v>
      </c>
      <c r="F56" s="13">
        <v>230</v>
      </c>
      <c r="G56" s="13">
        <v>1840</v>
      </c>
      <c r="H56" s="13">
        <v>0</v>
      </c>
      <c r="I56" s="13">
        <v>0</v>
      </c>
      <c r="J56" s="31"/>
    </row>
    <row r="57" spans="1:10" ht="21.75" customHeight="1">
      <c r="A57" s="238" t="s">
        <v>36</v>
      </c>
      <c r="B57" s="12">
        <v>0</v>
      </c>
      <c r="C57" s="12">
        <v>0</v>
      </c>
      <c r="D57" s="12">
        <v>0</v>
      </c>
      <c r="E57" s="12">
        <v>0</v>
      </c>
      <c r="F57" s="12">
        <v>3000</v>
      </c>
      <c r="G57" s="12">
        <v>30000</v>
      </c>
      <c r="H57" s="12">
        <v>970</v>
      </c>
      <c r="I57" s="12">
        <v>1940</v>
      </c>
      <c r="J57" s="31"/>
    </row>
    <row r="58" spans="1:10" ht="21.75" customHeight="1">
      <c r="A58" s="118" t="s">
        <v>37</v>
      </c>
      <c r="B58" s="13">
        <v>0</v>
      </c>
      <c r="C58" s="13">
        <v>0</v>
      </c>
      <c r="D58" s="13">
        <v>0</v>
      </c>
      <c r="E58" s="13">
        <v>0</v>
      </c>
      <c r="F58" s="13">
        <v>1888</v>
      </c>
      <c r="G58" s="13">
        <v>19480</v>
      </c>
      <c r="H58" s="13">
        <v>1900</v>
      </c>
      <c r="I58" s="13">
        <v>3800</v>
      </c>
      <c r="J58" s="31"/>
    </row>
    <row r="59" spans="1:10" ht="21.75" customHeight="1">
      <c r="A59" s="238" t="s">
        <v>38</v>
      </c>
      <c r="B59" s="12">
        <v>0</v>
      </c>
      <c r="C59" s="12">
        <v>0</v>
      </c>
      <c r="D59" s="12">
        <v>0</v>
      </c>
      <c r="E59" s="12">
        <v>0</v>
      </c>
      <c r="F59" s="12">
        <v>680</v>
      </c>
      <c r="G59" s="12">
        <v>10560</v>
      </c>
      <c r="H59" s="12">
        <v>4000</v>
      </c>
      <c r="I59" s="12">
        <v>13925</v>
      </c>
      <c r="J59" s="31"/>
    </row>
    <row r="60" spans="1:10" ht="21.75" customHeight="1">
      <c r="A60" s="34" t="s">
        <v>96</v>
      </c>
      <c r="B60" s="13">
        <v>0</v>
      </c>
      <c r="C60" s="13">
        <v>0</v>
      </c>
      <c r="D60" s="13">
        <v>0</v>
      </c>
      <c r="E60" s="13">
        <v>0</v>
      </c>
      <c r="F60" s="13">
        <v>7702</v>
      </c>
      <c r="G60" s="13">
        <v>81232</v>
      </c>
      <c r="H60" s="13">
        <v>0</v>
      </c>
      <c r="I60" s="13">
        <v>0</v>
      </c>
      <c r="J60" s="31"/>
    </row>
    <row r="61" spans="1:10" ht="21.75" customHeight="1">
      <c r="A61" s="238" t="s">
        <v>95</v>
      </c>
      <c r="B61" s="12">
        <v>0</v>
      </c>
      <c r="C61" s="12">
        <v>0</v>
      </c>
      <c r="D61" s="12">
        <v>0</v>
      </c>
      <c r="E61" s="12">
        <v>0</v>
      </c>
      <c r="F61" s="12">
        <v>5605</v>
      </c>
      <c r="G61" s="12">
        <v>64500</v>
      </c>
      <c r="H61" s="12">
        <v>6880</v>
      </c>
      <c r="I61" s="12">
        <v>14680</v>
      </c>
      <c r="J61" s="31"/>
    </row>
    <row r="62" spans="1:10" ht="21.75" customHeight="1">
      <c r="A62" s="118" t="s">
        <v>39</v>
      </c>
      <c r="B62" s="13">
        <v>0</v>
      </c>
      <c r="C62" s="13">
        <v>0</v>
      </c>
      <c r="D62" s="13">
        <v>0</v>
      </c>
      <c r="E62" s="13">
        <v>0</v>
      </c>
      <c r="F62" s="13">
        <v>900</v>
      </c>
      <c r="G62" s="13">
        <v>21475</v>
      </c>
      <c r="H62" s="13">
        <v>0</v>
      </c>
      <c r="I62" s="13">
        <v>0</v>
      </c>
      <c r="J62" s="31"/>
    </row>
    <row r="63" spans="1:10" ht="21.75" customHeight="1" thickBot="1">
      <c r="A63" s="238" t="s">
        <v>40</v>
      </c>
      <c r="B63" s="12">
        <v>0</v>
      </c>
      <c r="C63" s="12">
        <v>0</v>
      </c>
      <c r="D63" s="12">
        <v>1500</v>
      </c>
      <c r="E63" s="12">
        <v>67500</v>
      </c>
      <c r="F63" s="12">
        <v>5635</v>
      </c>
      <c r="G63" s="12">
        <v>44370</v>
      </c>
      <c r="H63" s="12">
        <v>33736</v>
      </c>
      <c r="I63" s="12">
        <v>29457</v>
      </c>
      <c r="J63" s="31"/>
    </row>
    <row r="64" spans="1:9" ht="21.75" customHeight="1" thickBot="1">
      <c r="A64" s="108" t="s">
        <v>3</v>
      </c>
      <c r="B64" s="18">
        <f>SUM(B52:B63)</f>
        <v>1200</v>
      </c>
      <c r="C64" s="18">
        <f aca="true" t="shared" si="2" ref="C64:I64">SUM(C52:C63)</f>
        <v>120000</v>
      </c>
      <c r="D64" s="18">
        <f t="shared" si="2"/>
        <v>2500</v>
      </c>
      <c r="E64" s="18">
        <f t="shared" si="2"/>
        <v>97500</v>
      </c>
      <c r="F64" s="18">
        <f t="shared" si="2"/>
        <v>33588</v>
      </c>
      <c r="G64" s="18">
        <f t="shared" si="2"/>
        <v>397768</v>
      </c>
      <c r="H64" s="18">
        <f t="shared" si="2"/>
        <v>62401</v>
      </c>
      <c r="I64" s="18">
        <f t="shared" si="2"/>
        <v>146997</v>
      </c>
    </row>
    <row r="65" spans="1:5" ht="15.75" thickTop="1">
      <c r="A65"/>
      <c r="B65" s="10"/>
      <c r="D65" s="10"/>
      <c r="E65" s="10"/>
    </row>
    <row r="66" spans="1:5" ht="15">
      <c r="A66"/>
      <c r="B66" s="10"/>
      <c r="D66" s="10"/>
      <c r="E66" s="10"/>
    </row>
    <row r="67" spans="1:5" ht="15">
      <c r="A67"/>
      <c r="B67" s="10"/>
      <c r="D67" s="10"/>
      <c r="E67" s="10"/>
    </row>
    <row r="68" ht="15">
      <c r="A68"/>
    </row>
    <row r="69" ht="15">
      <c r="A69"/>
    </row>
    <row r="70" ht="15" customHeight="1">
      <c r="A70"/>
    </row>
    <row r="71" spans="1:9" ht="23.25" customHeight="1">
      <c r="A71" s="325" t="s">
        <v>451</v>
      </c>
      <c r="B71" s="325"/>
      <c r="C71" s="325"/>
      <c r="D71" s="325"/>
      <c r="E71" s="325"/>
      <c r="F71" s="325"/>
      <c r="G71" s="325"/>
      <c r="H71" s="325"/>
      <c r="I71" s="325"/>
    </row>
    <row r="72" spans="1:9" ht="21" customHeight="1">
      <c r="A72" s="327" t="s">
        <v>471</v>
      </c>
      <c r="B72" s="327"/>
      <c r="C72" s="124"/>
      <c r="D72" s="328" t="s">
        <v>62</v>
      </c>
      <c r="E72" s="328"/>
      <c r="F72" s="328"/>
      <c r="G72" s="326" t="s">
        <v>63</v>
      </c>
      <c r="H72" s="326"/>
      <c r="I72" s="326"/>
    </row>
    <row r="73" spans="1:9" ht="15.75">
      <c r="A73" s="348" t="s">
        <v>246</v>
      </c>
      <c r="B73" s="340" t="s">
        <v>288</v>
      </c>
      <c r="C73" s="340"/>
      <c r="D73" s="340" t="s">
        <v>195</v>
      </c>
      <c r="E73" s="340"/>
      <c r="F73" s="340" t="s">
        <v>196</v>
      </c>
      <c r="G73" s="340"/>
      <c r="H73" s="340" t="s">
        <v>197</v>
      </c>
      <c r="I73" s="340"/>
    </row>
    <row r="74" spans="1:9" ht="16.5" thickBot="1">
      <c r="A74" s="349"/>
      <c r="B74" s="170" t="s">
        <v>20</v>
      </c>
      <c r="C74" s="170" t="s">
        <v>32</v>
      </c>
      <c r="D74" s="170" t="s">
        <v>20</v>
      </c>
      <c r="E74" s="170" t="s">
        <v>32</v>
      </c>
      <c r="F74" s="170" t="s">
        <v>64</v>
      </c>
      <c r="G74" s="170" t="s">
        <v>32</v>
      </c>
      <c r="H74" s="170" t="s">
        <v>61</v>
      </c>
      <c r="I74" s="170" t="s">
        <v>32</v>
      </c>
    </row>
    <row r="75" spans="1:9" ht="21.75" customHeight="1" thickTop="1">
      <c r="A75" s="118" t="s">
        <v>339</v>
      </c>
      <c r="B75" s="13">
        <v>718</v>
      </c>
      <c r="C75" s="13">
        <v>119000</v>
      </c>
      <c r="D75" s="13">
        <v>950</v>
      </c>
      <c r="E75" s="13">
        <v>380000</v>
      </c>
      <c r="F75" s="13">
        <v>4</v>
      </c>
      <c r="G75" s="13">
        <v>280000</v>
      </c>
      <c r="H75" s="13">
        <v>1550</v>
      </c>
      <c r="I75" s="13">
        <v>5000</v>
      </c>
    </row>
    <row r="76" spans="1:9" ht="21.75" customHeight="1">
      <c r="A76" s="125" t="s">
        <v>33</v>
      </c>
      <c r="B76" s="12">
        <v>1921</v>
      </c>
      <c r="C76" s="12">
        <v>568650</v>
      </c>
      <c r="D76" s="12">
        <v>2226</v>
      </c>
      <c r="E76" s="12">
        <v>645500</v>
      </c>
      <c r="F76" s="12">
        <v>0</v>
      </c>
      <c r="G76" s="12">
        <v>0</v>
      </c>
      <c r="H76" s="12">
        <v>150</v>
      </c>
      <c r="I76" s="12">
        <v>800</v>
      </c>
    </row>
    <row r="77" spans="1:9" ht="21.75" customHeight="1">
      <c r="A77" s="118" t="s">
        <v>34</v>
      </c>
      <c r="B77" s="13">
        <v>0</v>
      </c>
      <c r="C77" s="13">
        <v>0</v>
      </c>
      <c r="D77" s="13">
        <v>593</v>
      </c>
      <c r="E77" s="13">
        <v>244450</v>
      </c>
      <c r="F77" s="13">
        <v>0</v>
      </c>
      <c r="G77" s="13">
        <v>0</v>
      </c>
      <c r="H77" s="13">
        <v>425</v>
      </c>
      <c r="I77" s="13">
        <v>1150</v>
      </c>
    </row>
    <row r="78" spans="1:9" ht="21.75" customHeight="1">
      <c r="A78" s="125" t="s">
        <v>340</v>
      </c>
      <c r="B78" s="12">
        <v>81</v>
      </c>
      <c r="C78" s="12">
        <v>18435</v>
      </c>
      <c r="D78" s="12">
        <v>33</v>
      </c>
      <c r="E78" s="12">
        <v>8575</v>
      </c>
      <c r="F78" s="12">
        <v>0</v>
      </c>
      <c r="G78" s="12">
        <v>0</v>
      </c>
      <c r="H78" s="12">
        <v>815</v>
      </c>
      <c r="I78" s="12">
        <v>2310</v>
      </c>
    </row>
    <row r="79" spans="1:9" ht="21.75" customHeight="1">
      <c r="A79" s="118" t="s">
        <v>35</v>
      </c>
      <c r="B79" s="13">
        <v>22</v>
      </c>
      <c r="C79" s="13">
        <v>10700</v>
      </c>
      <c r="D79" s="13">
        <v>428</v>
      </c>
      <c r="E79" s="13">
        <v>224950</v>
      </c>
      <c r="F79" s="13">
        <v>0</v>
      </c>
      <c r="G79" s="13">
        <v>0</v>
      </c>
      <c r="H79" s="13">
        <v>0</v>
      </c>
      <c r="I79" s="13">
        <v>0</v>
      </c>
    </row>
    <row r="80" spans="1:9" ht="21.75" customHeight="1">
      <c r="A80" s="125" t="s">
        <v>36</v>
      </c>
      <c r="B80" s="12">
        <v>7</v>
      </c>
      <c r="C80" s="12">
        <v>3500</v>
      </c>
      <c r="D80" s="12">
        <v>29</v>
      </c>
      <c r="E80" s="12">
        <v>14500</v>
      </c>
      <c r="F80" s="12">
        <v>0</v>
      </c>
      <c r="G80" s="12">
        <v>0</v>
      </c>
      <c r="H80" s="12">
        <v>333</v>
      </c>
      <c r="I80" s="12">
        <v>1069</v>
      </c>
    </row>
    <row r="81" spans="1:9" ht="21.75" customHeight="1">
      <c r="A81" s="118" t="s">
        <v>37</v>
      </c>
      <c r="B81" s="13">
        <v>15</v>
      </c>
      <c r="C81" s="13">
        <v>3750</v>
      </c>
      <c r="D81" s="13">
        <v>4250</v>
      </c>
      <c r="E81" s="13">
        <v>2125000</v>
      </c>
      <c r="F81" s="13">
        <v>6</v>
      </c>
      <c r="G81" s="13">
        <v>99000</v>
      </c>
      <c r="H81" s="13">
        <v>490</v>
      </c>
      <c r="I81" s="13">
        <v>490</v>
      </c>
    </row>
    <row r="82" spans="1:9" ht="21.75" customHeight="1">
      <c r="A82" s="125" t="s">
        <v>38</v>
      </c>
      <c r="B82" s="12">
        <v>27</v>
      </c>
      <c r="C82" s="12">
        <v>5500</v>
      </c>
      <c r="D82" s="12">
        <v>170</v>
      </c>
      <c r="E82" s="12">
        <v>50450</v>
      </c>
      <c r="F82" s="12">
        <v>0</v>
      </c>
      <c r="G82" s="12">
        <v>0</v>
      </c>
      <c r="H82" s="12">
        <v>2400</v>
      </c>
      <c r="I82" s="12">
        <v>3015</v>
      </c>
    </row>
    <row r="83" spans="1:9" ht="21.75" customHeight="1">
      <c r="A83" s="34" t="s">
        <v>96</v>
      </c>
      <c r="B83" s="13">
        <v>0</v>
      </c>
      <c r="C83" s="13">
        <v>0</v>
      </c>
      <c r="D83" s="13">
        <v>3500</v>
      </c>
      <c r="E83" s="13">
        <v>1750000</v>
      </c>
      <c r="F83" s="13">
        <v>1</v>
      </c>
      <c r="G83" s="13">
        <v>150000</v>
      </c>
      <c r="H83" s="13">
        <v>1000</v>
      </c>
      <c r="I83" s="13">
        <v>5000</v>
      </c>
    </row>
    <row r="84" spans="1:9" ht="21.75" customHeight="1">
      <c r="A84" s="214" t="s">
        <v>95</v>
      </c>
      <c r="B84" s="12">
        <v>6005</v>
      </c>
      <c r="C84" s="12">
        <v>1501250</v>
      </c>
      <c r="D84" s="12">
        <v>1607</v>
      </c>
      <c r="E84" s="12">
        <v>522750</v>
      </c>
      <c r="F84" s="12">
        <v>0</v>
      </c>
      <c r="G84" s="12">
        <v>0</v>
      </c>
      <c r="H84" s="12">
        <v>2060</v>
      </c>
      <c r="I84" s="12">
        <v>14120</v>
      </c>
    </row>
    <row r="85" spans="1:9" ht="21.75" customHeight="1">
      <c r="A85" s="118" t="s">
        <v>39</v>
      </c>
      <c r="B85" s="13">
        <v>1635</v>
      </c>
      <c r="C85" s="13">
        <v>390500</v>
      </c>
      <c r="D85" s="13">
        <v>1500</v>
      </c>
      <c r="E85" s="13">
        <v>795000</v>
      </c>
      <c r="F85" s="13">
        <v>0</v>
      </c>
      <c r="G85" s="13">
        <v>0</v>
      </c>
      <c r="H85" s="13">
        <v>5000</v>
      </c>
      <c r="I85" s="13">
        <v>6000</v>
      </c>
    </row>
    <row r="86" spans="1:9" ht="21.75" customHeight="1" thickBot="1">
      <c r="A86" s="125" t="s">
        <v>40</v>
      </c>
      <c r="B86" s="12">
        <v>51</v>
      </c>
      <c r="C86" s="12">
        <v>20345</v>
      </c>
      <c r="D86" s="12">
        <v>2500</v>
      </c>
      <c r="E86" s="12">
        <v>1325000</v>
      </c>
      <c r="F86" s="12">
        <v>0</v>
      </c>
      <c r="G86" s="12">
        <v>0</v>
      </c>
      <c r="H86" s="12">
        <v>6060</v>
      </c>
      <c r="I86" s="12">
        <v>5942</v>
      </c>
    </row>
    <row r="87" spans="1:9" ht="21.75" customHeight="1" thickBot="1">
      <c r="A87" s="120" t="s">
        <v>3</v>
      </c>
      <c r="B87" s="18">
        <f>SUM(B75:B86)</f>
        <v>10482</v>
      </c>
      <c r="C87" s="18">
        <f aca="true" t="shared" si="3" ref="C87:I87">SUM(C75:C86)</f>
        <v>2641630</v>
      </c>
      <c r="D87" s="18">
        <f t="shared" si="3"/>
        <v>17786</v>
      </c>
      <c r="E87" s="18">
        <f t="shared" si="3"/>
        <v>8086175</v>
      </c>
      <c r="F87" s="18">
        <f t="shared" si="3"/>
        <v>11</v>
      </c>
      <c r="G87" s="18">
        <f t="shared" si="3"/>
        <v>529000</v>
      </c>
      <c r="H87" s="18">
        <f t="shared" si="3"/>
        <v>20283</v>
      </c>
      <c r="I87" s="18">
        <f t="shared" si="3"/>
        <v>44896</v>
      </c>
    </row>
    <row r="88" ht="15.75" thickTop="1">
      <c r="A88"/>
    </row>
    <row r="89" spans="1:6" ht="15">
      <c r="A89" s="369"/>
      <c r="B89" s="369"/>
      <c r="C89" s="369"/>
      <c r="D89" s="369"/>
      <c r="E89" s="369"/>
      <c r="F89" s="369"/>
    </row>
    <row r="90" ht="15">
      <c r="A90"/>
    </row>
    <row r="91" ht="15">
      <c r="A91"/>
    </row>
    <row r="92" ht="15">
      <c r="A92"/>
    </row>
    <row r="93" ht="12" customHeight="1">
      <c r="A93"/>
    </row>
    <row r="94" ht="12" customHeight="1">
      <c r="A94"/>
    </row>
    <row r="95" spans="1:9" ht="20.25" customHeight="1">
      <c r="A95" s="325" t="s">
        <v>451</v>
      </c>
      <c r="B95" s="325"/>
      <c r="C95" s="325"/>
      <c r="D95" s="325"/>
      <c r="E95" s="325"/>
      <c r="F95" s="325"/>
      <c r="G95" s="325"/>
      <c r="H95" s="325"/>
      <c r="I95" s="325"/>
    </row>
    <row r="96" spans="1:9" ht="18" customHeight="1">
      <c r="A96" s="327" t="s">
        <v>471</v>
      </c>
      <c r="B96" s="327"/>
      <c r="C96" s="124"/>
      <c r="D96" s="328" t="s">
        <v>62</v>
      </c>
      <c r="E96" s="328"/>
      <c r="F96" s="328"/>
      <c r="G96" s="326" t="s">
        <v>63</v>
      </c>
      <c r="H96" s="326"/>
      <c r="I96" s="326"/>
    </row>
    <row r="97" spans="1:9" ht="15.75" customHeight="1">
      <c r="A97" s="348" t="s">
        <v>246</v>
      </c>
      <c r="B97" s="340" t="s">
        <v>198</v>
      </c>
      <c r="C97" s="340"/>
      <c r="D97" s="348" t="s">
        <v>199</v>
      </c>
      <c r="E97" s="348"/>
      <c r="F97" s="340" t="s">
        <v>200</v>
      </c>
      <c r="G97" s="340"/>
      <c r="H97" s="340" t="s">
        <v>207</v>
      </c>
      <c r="I97" s="340"/>
    </row>
    <row r="98" spans="1:9" ht="16.5" thickBot="1">
      <c r="A98" s="375"/>
      <c r="B98" s="170" t="s">
        <v>4</v>
      </c>
      <c r="C98" s="170" t="s">
        <v>32</v>
      </c>
      <c r="D98" s="170" t="s">
        <v>4</v>
      </c>
      <c r="E98" s="170" t="s">
        <v>32</v>
      </c>
      <c r="F98" s="170" t="s">
        <v>4</v>
      </c>
      <c r="G98" s="170" t="s">
        <v>32</v>
      </c>
      <c r="H98" s="170" t="s">
        <v>25</v>
      </c>
      <c r="I98" s="170" t="s">
        <v>32</v>
      </c>
    </row>
    <row r="99" spans="1:9" ht="21.75" customHeight="1" thickTop="1">
      <c r="A99" s="118" t="s">
        <v>339</v>
      </c>
      <c r="B99" s="13">
        <v>2</v>
      </c>
      <c r="C99" s="13">
        <v>170000</v>
      </c>
      <c r="D99" s="13">
        <v>29</v>
      </c>
      <c r="E99" s="13">
        <v>19200</v>
      </c>
      <c r="F99" s="13">
        <v>8</v>
      </c>
      <c r="G99" s="13">
        <v>4300</v>
      </c>
      <c r="H99" s="13">
        <v>16100</v>
      </c>
      <c r="I99" s="13">
        <v>29550</v>
      </c>
    </row>
    <row r="100" spans="1:9" ht="21.75" customHeight="1">
      <c r="A100" s="125" t="s">
        <v>33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201</v>
      </c>
      <c r="I100" s="12">
        <v>523</v>
      </c>
    </row>
    <row r="101" spans="1:9" ht="21.75" customHeight="1">
      <c r="A101" s="118" t="s">
        <v>34</v>
      </c>
      <c r="B101" s="13">
        <v>3</v>
      </c>
      <c r="C101" s="13">
        <v>320123</v>
      </c>
      <c r="D101" s="13">
        <v>74</v>
      </c>
      <c r="E101" s="13">
        <v>80900</v>
      </c>
      <c r="F101" s="13">
        <v>48</v>
      </c>
      <c r="G101" s="13">
        <v>29490</v>
      </c>
      <c r="H101" s="13">
        <v>148</v>
      </c>
      <c r="I101" s="13">
        <v>301</v>
      </c>
    </row>
    <row r="102" spans="1:9" ht="21.75" customHeight="1">
      <c r="A102" s="125" t="s">
        <v>340</v>
      </c>
      <c r="B102" s="12">
        <v>5</v>
      </c>
      <c r="C102" s="12">
        <v>560320</v>
      </c>
      <c r="D102" s="12">
        <v>264</v>
      </c>
      <c r="E102" s="12">
        <v>177050</v>
      </c>
      <c r="F102" s="12">
        <v>150</v>
      </c>
      <c r="G102" s="12">
        <v>97500</v>
      </c>
      <c r="H102" s="12">
        <v>1351</v>
      </c>
      <c r="I102" s="12">
        <v>2940</v>
      </c>
    </row>
    <row r="103" spans="1:9" ht="21.75" customHeight="1">
      <c r="A103" s="118" t="s">
        <v>35</v>
      </c>
      <c r="B103" s="13">
        <v>0</v>
      </c>
      <c r="C103" s="13">
        <v>0</v>
      </c>
      <c r="D103" s="13">
        <v>76</v>
      </c>
      <c r="E103" s="13">
        <v>73900</v>
      </c>
      <c r="F103" s="13">
        <v>0</v>
      </c>
      <c r="G103" s="13">
        <v>0</v>
      </c>
      <c r="H103" s="13">
        <v>844</v>
      </c>
      <c r="I103" s="13">
        <v>1992</v>
      </c>
    </row>
    <row r="104" spans="1:9" ht="21.75" customHeight="1">
      <c r="A104" s="125" t="s">
        <v>36</v>
      </c>
      <c r="B104" s="12">
        <v>0</v>
      </c>
      <c r="C104" s="12">
        <v>0</v>
      </c>
      <c r="D104" s="12">
        <v>91</v>
      </c>
      <c r="E104" s="12">
        <v>78600</v>
      </c>
      <c r="F104" s="12">
        <v>8</v>
      </c>
      <c r="G104" s="12">
        <v>4000</v>
      </c>
      <c r="H104" s="12">
        <v>1535</v>
      </c>
      <c r="I104" s="12">
        <v>3070</v>
      </c>
    </row>
    <row r="105" spans="1:9" ht="21.75" customHeight="1">
      <c r="A105" s="118" t="s">
        <v>37</v>
      </c>
      <c r="B105" s="13">
        <v>10</v>
      </c>
      <c r="C105" s="13">
        <v>2130250</v>
      </c>
      <c r="D105" s="13">
        <v>73</v>
      </c>
      <c r="E105" s="13">
        <v>90250</v>
      </c>
      <c r="F105" s="13">
        <v>35750</v>
      </c>
      <c r="G105" s="13">
        <v>3100</v>
      </c>
      <c r="H105" s="13">
        <v>2121</v>
      </c>
      <c r="I105" s="13">
        <v>4242</v>
      </c>
    </row>
    <row r="106" spans="1:9" ht="21.75" customHeight="1">
      <c r="A106" s="125" t="s">
        <v>38</v>
      </c>
      <c r="B106" s="12">
        <v>0</v>
      </c>
      <c r="C106" s="12">
        <v>0</v>
      </c>
      <c r="D106" s="12">
        <v>78</v>
      </c>
      <c r="E106" s="12">
        <v>87850</v>
      </c>
      <c r="F106" s="12">
        <v>0</v>
      </c>
      <c r="G106" s="12">
        <v>0</v>
      </c>
      <c r="H106" s="12">
        <v>4810</v>
      </c>
      <c r="I106" s="12">
        <v>9425</v>
      </c>
    </row>
    <row r="107" spans="1:9" ht="21.75" customHeight="1">
      <c r="A107" s="34" t="s">
        <v>96</v>
      </c>
      <c r="B107" s="13">
        <v>4</v>
      </c>
      <c r="C107" s="13">
        <v>430221</v>
      </c>
      <c r="D107" s="13">
        <v>75</v>
      </c>
      <c r="E107" s="13">
        <v>66000</v>
      </c>
      <c r="F107" s="13">
        <v>1</v>
      </c>
      <c r="G107" s="13">
        <v>700</v>
      </c>
      <c r="H107" s="13">
        <v>10</v>
      </c>
      <c r="I107" s="13">
        <v>40</v>
      </c>
    </row>
    <row r="108" spans="1:9" ht="21.75" customHeight="1">
      <c r="A108" s="214" t="s">
        <v>95</v>
      </c>
      <c r="B108" s="12">
        <v>0</v>
      </c>
      <c r="C108" s="12">
        <v>0</v>
      </c>
      <c r="D108" s="12">
        <v>305</v>
      </c>
      <c r="E108" s="12">
        <v>302950</v>
      </c>
      <c r="F108" s="12">
        <v>19</v>
      </c>
      <c r="G108" s="12">
        <v>9500</v>
      </c>
      <c r="H108" s="12">
        <v>640</v>
      </c>
      <c r="I108" s="12">
        <v>1365</v>
      </c>
    </row>
    <row r="109" spans="1:9" ht="21.75" customHeight="1">
      <c r="A109" s="118" t="s">
        <v>39</v>
      </c>
      <c r="B109" s="13">
        <v>0</v>
      </c>
      <c r="C109" s="13">
        <v>0</v>
      </c>
      <c r="D109" s="13">
        <v>118</v>
      </c>
      <c r="E109" s="13">
        <v>119600</v>
      </c>
      <c r="F109" s="13">
        <v>20</v>
      </c>
      <c r="G109" s="13">
        <v>10000</v>
      </c>
      <c r="H109" s="13">
        <v>2450</v>
      </c>
      <c r="I109" s="13">
        <v>3900</v>
      </c>
    </row>
    <row r="110" spans="1:9" ht="21.75" customHeight="1" thickBot="1">
      <c r="A110" s="125" t="s">
        <v>40</v>
      </c>
      <c r="B110" s="12">
        <v>7</v>
      </c>
      <c r="C110" s="12">
        <v>1189000</v>
      </c>
      <c r="D110" s="12">
        <v>498</v>
      </c>
      <c r="E110" s="12">
        <v>443200</v>
      </c>
      <c r="F110" s="12">
        <v>6</v>
      </c>
      <c r="G110" s="12">
        <v>2100</v>
      </c>
      <c r="H110" s="12">
        <v>0</v>
      </c>
      <c r="I110" s="12">
        <v>0</v>
      </c>
    </row>
    <row r="111" spans="1:9" ht="21.75" customHeight="1" thickBot="1">
      <c r="A111" s="120" t="s">
        <v>3</v>
      </c>
      <c r="B111" s="18">
        <f>SUM(B99:B110)</f>
        <v>31</v>
      </c>
      <c r="C111" s="18">
        <f aca="true" t="shared" si="4" ref="C111:I111">SUM(C99:C110)</f>
        <v>4799914</v>
      </c>
      <c r="D111" s="18">
        <f t="shared" si="4"/>
        <v>1681</v>
      </c>
      <c r="E111" s="18">
        <f t="shared" si="4"/>
        <v>1539500</v>
      </c>
      <c r="F111" s="18">
        <f t="shared" si="4"/>
        <v>36010</v>
      </c>
      <c r="G111" s="18">
        <f t="shared" si="4"/>
        <v>160690</v>
      </c>
      <c r="H111" s="18">
        <f t="shared" si="4"/>
        <v>30210</v>
      </c>
      <c r="I111" s="18">
        <f t="shared" si="4"/>
        <v>57348</v>
      </c>
    </row>
    <row r="112" ht="15.75" thickTop="1">
      <c r="A112"/>
    </row>
    <row r="113" spans="1:6" ht="15">
      <c r="A113" s="369"/>
      <c r="B113" s="369"/>
      <c r="C113" s="369"/>
      <c r="D113" s="369"/>
      <c r="E113" s="369"/>
      <c r="F113" s="369"/>
    </row>
    <row r="114" spans="1:6" ht="15">
      <c r="A114" s="282"/>
      <c r="B114" s="282"/>
      <c r="C114" s="282"/>
      <c r="D114" s="282"/>
      <c r="E114" s="282"/>
      <c r="F114" s="282"/>
    </row>
    <row r="115" spans="1:6" ht="15">
      <c r="A115" s="282"/>
      <c r="B115" s="282"/>
      <c r="C115" s="282"/>
      <c r="D115" s="282"/>
      <c r="E115" s="282"/>
      <c r="F115" s="282"/>
    </row>
    <row r="116" ht="15">
      <c r="A116"/>
    </row>
    <row r="117" ht="15">
      <c r="A117"/>
    </row>
    <row r="118" ht="15">
      <c r="A118"/>
    </row>
    <row r="119" spans="1:9" ht="21.75" customHeight="1">
      <c r="A119" s="325" t="s">
        <v>451</v>
      </c>
      <c r="B119" s="325"/>
      <c r="C119" s="325"/>
      <c r="D119" s="325"/>
      <c r="E119" s="325"/>
      <c r="F119" s="325"/>
      <c r="G119" s="325"/>
      <c r="H119" s="325"/>
      <c r="I119" s="325"/>
    </row>
    <row r="120" spans="1:10" ht="18.75" customHeight="1">
      <c r="A120" s="327" t="s">
        <v>471</v>
      </c>
      <c r="B120" s="327"/>
      <c r="C120" s="117"/>
      <c r="D120" s="328" t="s">
        <v>62</v>
      </c>
      <c r="E120" s="328"/>
      <c r="F120" s="328"/>
      <c r="G120" s="103"/>
      <c r="H120" s="326" t="s">
        <v>63</v>
      </c>
      <c r="I120" s="326"/>
      <c r="J120" s="14"/>
    </row>
    <row r="121" spans="1:10" ht="15.75">
      <c r="A121" s="348" t="s">
        <v>9</v>
      </c>
      <c r="B121" s="340" t="s">
        <v>201</v>
      </c>
      <c r="C121" s="340"/>
      <c r="D121" s="340" t="s">
        <v>202</v>
      </c>
      <c r="E121" s="340"/>
      <c r="F121" s="340" t="s">
        <v>203</v>
      </c>
      <c r="G121" s="340"/>
      <c r="H121" s="340" t="s">
        <v>192</v>
      </c>
      <c r="I121" s="340"/>
      <c r="J121" s="4"/>
    </row>
    <row r="122" spans="1:10" ht="16.5" thickBot="1">
      <c r="A122" s="349"/>
      <c r="B122" s="170" t="s">
        <v>22</v>
      </c>
      <c r="C122" s="170" t="s">
        <v>32</v>
      </c>
      <c r="D122" s="170" t="s">
        <v>25</v>
      </c>
      <c r="E122" s="170" t="s">
        <v>32</v>
      </c>
      <c r="F122" s="170" t="s">
        <v>22</v>
      </c>
      <c r="G122" s="170" t="s">
        <v>32</v>
      </c>
      <c r="H122" s="170" t="s">
        <v>25</v>
      </c>
      <c r="I122" s="170" t="s">
        <v>32</v>
      </c>
      <c r="J122" s="4"/>
    </row>
    <row r="123" spans="1:10" ht="21.75" customHeight="1" thickTop="1">
      <c r="A123" s="158" t="s">
        <v>339</v>
      </c>
      <c r="B123" s="13">
        <v>63860</v>
      </c>
      <c r="C123" s="13">
        <v>1163600</v>
      </c>
      <c r="D123" s="13">
        <v>600</v>
      </c>
      <c r="E123" s="13">
        <v>24000</v>
      </c>
      <c r="F123" s="13">
        <v>300</v>
      </c>
      <c r="G123" s="13">
        <v>13500</v>
      </c>
      <c r="H123" s="13">
        <v>11</v>
      </c>
      <c r="I123" s="13">
        <v>2750</v>
      </c>
      <c r="J123" s="4"/>
    </row>
    <row r="124" spans="1:10" ht="21.75" customHeight="1">
      <c r="A124" s="216" t="s">
        <v>33</v>
      </c>
      <c r="B124" s="12">
        <v>705655</v>
      </c>
      <c r="C124" s="12">
        <v>7287337</v>
      </c>
      <c r="D124" s="12">
        <v>0</v>
      </c>
      <c r="E124" s="12">
        <v>0</v>
      </c>
      <c r="F124" s="12">
        <v>0</v>
      </c>
      <c r="G124" s="12">
        <v>0</v>
      </c>
      <c r="H124" s="12">
        <v>822</v>
      </c>
      <c r="I124" s="12">
        <v>39750</v>
      </c>
      <c r="J124" s="4"/>
    </row>
    <row r="125" spans="1:10" ht="21.75" customHeight="1">
      <c r="A125" s="158" t="s">
        <v>34</v>
      </c>
      <c r="B125" s="13">
        <v>637960</v>
      </c>
      <c r="C125" s="13">
        <v>9208830</v>
      </c>
      <c r="D125" s="13">
        <v>560</v>
      </c>
      <c r="E125" s="13">
        <v>25000</v>
      </c>
      <c r="F125" s="13">
        <v>210</v>
      </c>
      <c r="G125" s="13">
        <v>4200</v>
      </c>
      <c r="H125" s="13">
        <v>3500</v>
      </c>
      <c r="I125" s="13">
        <v>530000</v>
      </c>
      <c r="J125" s="4"/>
    </row>
    <row r="126" spans="1:10" ht="21.75" customHeight="1">
      <c r="A126" s="216" t="s">
        <v>340</v>
      </c>
      <c r="B126" s="12">
        <v>843373</v>
      </c>
      <c r="C126" s="12">
        <v>8876975</v>
      </c>
      <c r="D126" s="12">
        <v>0</v>
      </c>
      <c r="E126" s="12">
        <v>0</v>
      </c>
      <c r="F126" s="12">
        <v>0</v>
      </c>
      <c r="G126" s="12">
        <v>0</v>
      </c>
      <c r="H126" s="12">
        <v>1301</v>
      </c>
      <c r="I126" s="12">
        <v>159725</v>
      </c>
      <c r="J126" s="4"/>
    </row>
    <row r="127" spans="1:10" ht="21.75" customHeight="1">
      <c r="A127" s="158" t="s">
        <v>35</v>
      </c>
      <c r="B127" s="13">
        <v>81250</v>
      </c>
      <c r="C127" s="13">
        <v>1497500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4"/>
    </row>
    <row r="128" spans="1:10" ht="21.75" customHeight="1">
      <c r="A128" s="216" t="s">
        <v>36</v>
      </c>
      <c r="B128" s="12">
        <v>139595</v>
      </c>
      <c r="C128" s="12">
        <v>2033830</v>
      </c>
      <c r="D128" s="12">
        <v>0</v>
      </c>
      <c r="E128" s="12">
        <v>0</v>
      </c>
      <c r="F128" s="12">
        <v>0</v>
      </c>
      <c r="G128" s="12">
        <v>0</v>
      </c>
      <c r="H128" s="12">
        <v>159</v>
      </c>
      <c r="I128" s="12">
        <v>16812</v>
      </c>
      <c r="J128" s="4"/>
    </row>
    <row r="129" spans="1:10" ht="21.75" customHeight="1">
      <c r="A129" s="158" t="s">
        <v>37</v>
      </c>
      <c r="B129" s="13">
        <v>1054518</v>
      </c>
      <c r="C129" s="13">
        <v>12116761</v>
      </c>
      <c r="D129" s="13">
        <v>136</v>
      </c>
      <c r="E129" s="13">
        <v>3400</v>
      </c>
      <c r="F129" s="13">
        <v>0</v>
      </c>
      <c r="G129" s="13">
        <v>0</v>
      </c>
      <c r="H129" s="13">
        <v>1749</v>
      </c>
      <c r="I129" s="13">
        <v>369200</v>
      </c>
      <c r="J129" s="4"/>
    </row>
    <row r="130" spans="1:10" ht="21.75" customHeight="1">
      <c r="A130" s="216" t="s">
        <v>38</v>
      </c>
      <c r="B130" s="12">
        <v>181400</v>
      </c>
      <c r="C130" s="12">
        <v>2094875</v>
      </c>
      <c r="D130" s="12">
        <v>100</v>
      </c>
      <c r="E130" s="12">
        <v>2000</v>
      </c>
      <c r="F130" s="12">
        <v>0</v>
      </c>
      <c r="G130" s="12">
        <v>0</v>
      </c>
      <c r="H130" s="12">
        <v>48</v>
      </c>
      <c r="I130" s="12">
        <v>7200</v>
      </c>
      <c r="J130" s="4"/>
    </row>
    <row r="131" spans="1:10" ht="21.75" customHeight="1">
      <c r="A131" s="158" t="s">
        <v>96</v>
      </c>
      <c r="B131" s="13">
        <v>292080</v>
      </c>
      <c r="C131" s="13">
        <v>3493600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4"/>
    </row>
    <row r="132" spans="1:10" ht="21.75" customHeight="1">
      <c r="A132" s="216" t="s">
        <v>95</v>
      </c>
      <c r="B132" s="12">
        <v>795947</v>
      </c>
      <c r="C132" s="12">
        <v>9355414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4"/>
    </row>
    <row r="133" spans="1:10" ht="21.75" customHeight="1">
      <c r="A133" s="158" t="s">
        <v>39</v>
      </c>
      <c r="B133" s="13">
        <v>510752</v>
      </c>
      <c r="C133" s="13">
        <v>6702420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4"/>
    </row>
    <row r="134" spans="1:10" ht="21.75" customHeight="1" thickBot="1">
      <c r="A134" s="216" t="s">
        <v>40</v>
      </c>
      <c r="B134" s="12">
        <v>632292</v>
      </c>
      <c r="C134" s="12">
        <v>7802272</v>
      </c>
      <c r="D134" s="12">
        <v>1500</v>
      </c>
      <c r="E134" s="12">
        <v>75000</v>
      </c>
      <c r="F134" s="12">
        <v>0</v>
      </c>
      <c r="G134" s="12">
        <v>0</v>
      </c>
      <c r="H134" s="12">
        <v>0</v>
      </c>
      <c r="I134" s="12">
        <v>0</v>
      </c>
      <c r="J134" s="4"/>
    </row>
    <row r="135" spans="1:10" ht="21.75" customHeight="1" thickBot="1">
      <c r="A135" s="120" t="s">
        <v>3</v>
      </c>
      <c r="B135" s="18">
        <f>SUM(B123:B134)</f>
        <v>5938682</v>
      </c>
      <c r="C135" s="18">
        <f aca="true" t="shared" si="5" ref="C135:I135">SUM(C123:C134)</f>
        <v>71633414</v>
      </c>
      <c r="D135" s="18">
        <f t="shared" si="5"/>
        <v>2896</v>
      </c>
      <c r="E135" s="18">
        <f t="shared" si="5"/>
        <v>129400</v>
      </c>
      <c r="F135" s="18">
        <f t="shared" si="5"/>
        <v>510</v>
      </c>
      <c r="G135" s="18">
        <f t="shared" si="5"/>
        <v>17700</v>
      </c>
      <c r="H135" s="18">
        <f t="shared" si="5"/>
        <v>7590</v>
      </c>
      <c r="I135" s="18">
        <f t="shared" si="5"/>
        <v>1125437</v>
      </c>
      <c r="J135" s="4"/>
    </row>
    <row r="136" spans="1:10" ht="15.75" thickTop="1">
      <c r="A136"/>
      <c r="I136" s="4"/>
      <c r="J136" s="4"/>
    </row>
    <row r="137" spans="1:10" ht="15">
      <c r="A137"/>
      <c r="I137" s="4"/>
      <c r="J137" s="4"/>
    </row>
    <row r="138" spans="1:10" ht="15">
      <c r="A138"/>
      <c r="I138" s="4"/>
      <c r="J138" s="4"/>
    </row>
    <row r="139" spans="1:10" ht="15">
      <c r="A139"/>
      <c r="I139" s="4"/>
      <c r="J139" s="4"/>
    </row>
    <row r="140" spans="1:6" ht="15">
      <c r="A140" s="369"/>
      <c r="B140" s="369"/>
      <c r="C140" s="369"/>
      <c r="D140" s="369"/>
      <c r="E140" s="369"/>
      <c r="F140" s="369"/>
    </row>
    <row r="141" ht="15">
      <c r="A141"/>
    </row>
    <row r="142" ht="15">
      <c r="A142"/>
    </row>
    <row r="143" spans="1:13" ht="24.75" customHeight="1">
      <c r="A143" s="325" t="s">
        <v>451</v>
      </c>
      <c r="B143" s="325"/>
      <c r="C143" s="325"/>
      <c r="D143" s="325"/>
      <c r="E143" s="325"/>
      <c r="F143" s="325"/>
      <c r="G143" s="325"/>
      <c r="H143" s="325"/>
      <c r="I143" s="325"/>
      <c r="J143" s="325"/>
      <c r="K143" s="325"/>
      <c r="M143" s="85"/>
    </row>
    <row r="144" spans="1:11" ht="22.5" customHeight="1">
      <c r="A144" s="327" t="s">
        <v>471</v>
      </c>
      <c r="B144" s="327"/>
      <c r="C144" s="117"/>
      <c r="D144" s="326" t="s">
        <v>65</v>
      </c>
      <c r="E144" s="326"/>
      <c r="F144" s="326"/>
      <c r="G144" s="373" t="s">
        <v>66</v>
      </c>
      <c r="H144" s="373"/>
      <c r="I144" s="373"/>
      <c r="J144" s="373"/>
      <c r="K144" s="373"/>
    </row>
    <row r="145" spans="1:11" ht="15.75" customHeight="1">
      <c r="A145" s="340" t="s">
        <v>246</v>
      </c>
      <c r="B145" s="348" t="s">
        <v>204</v>
      </c>
      <c r="C145" s="348"/>
      <c r="D145" s="348" t="s">
        <v>205</v>
      </c>
      <c r="E145" s="348"/>
      <c r="F145" s="348" t="s">
        <v>285</v>
      </c>
      <c r="G145" s="348"/>
      <c r="H145" s="348" t="s">
        <v>286</v>
      </c>
      <c r="I145" s="348"/>
      <c r="J145" s="343" t="s">
        <v>287</v>
      </c>
      <c r="K145" s="343"/>
    </row>
    <row r="146" spans="1:11" ht="15" customHeight="1" thickBot="1">
      <c r="A146" s="341"/>
      <c r="B146" s="170" t="s">
        <v>4</v>
      </c>
      <c r="C146" s="170" t="s">
        <v>32</v>
      </c>
      <c r="D146" s="170" t="s">
        <v>25</v>
      </c>
      <c r="E146" s="170" t="s">
        <v>32</v>
      </c>
      <c r="F146" s="170" t="s">
        <v>4</v>
      </c>
      <c r="G146" s="142" t="s">
        <v>32</v>
      </c>
      <c r="H146" s="142" t="s">
        <v>180</v>
      </c>
      <c r="I146" s="169" t="s">
        <v>32</v>
      </c>
      <c r="J146" s="169" t="s">
        <v>180</v>
      </c>
      <c r="K146" s="169" t="s">
        <v>32</v>
      </c>
    </row>
    <row r="147" spans="1:11" ht="21.75" customHeight="1" thickTop="1">
      <c r="A147" s="118" t="s">
        <v>339</v>
      </c>
      <c r="B147" s="13">
        <v>28</v>
      </c>
      <c r="C147" s="13">
        <v>5320</v>
      </c>
      <c r="D147" s="13">
        <v>1550</v>
      </c>
      <c r="E147" s="13">
        <v>4550</v>
      </c>
      <c r="F147" s="13">
        <v>0</v>
      </c>
      <c r="G147" s="13">
        <v>0</v>
      </c>
      <c r="H147" s="13">
        <v>645</v>
      </c>
      <c r="I147" s="135">
        <v>34450</v>
      </c>
      <c r="J147" s="135">
        <v>135</v>
      </c>
      <c r="K147" s="135">
        <v>10125</v>
      </c>
    </row>
    <row r="148" spans="1:11" ht="21.75" customHeight="1">
      <c r="A148" s="125" t="s">
        <v>33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</row>
    <row r="149" spans="1:11" ht="21.75" customHeight="1">
      <c r="A149" s="118" t="s">
        <v>34</v>
      </c>
      <c r="B149" s="13">
        <v>43</v>
      </c>
      <c r="C149" s="13">
        <v>6580</v>
      </c>
      <c r="D149" s="13">
        <v>892</v>
      </c>
      <c r="E149" s="13">
        <v>2051</v>
      </c>
      <c r="F149" s="13">
        <v>0</v>
      </c>
      <c r="G149" s="13">
        <v>0</v>
      </c>
      <c r="H149" s="13">
        <v>3577</v>
      </c>
      <c r="I149" s="13">
        <v>519380</v>
      </c>
      <c r="J149" s="13">
        <v>50</v>
      </c>
      <c r="K149" s="13">
        <v>3750</v>
      </c>
    </row>
    <row r="150" spans="1:11" ht="21.75" customHeight="1">
      <c r="A150" s="125" t="s">
        <v>340</v>
      </c>
      <c r="B150" s="12">
        <v>38</v>
      </c>
      <c r="C150" s="12">
        <v>5500</v>
      </c>
      <c r="D150" s="12">
        <v>1780</v>
      </c>
      <c r="E150" s="12">
        <v>3050</v>
      </c>
      <c r="F150" s="12">
        <v>0</v>
      </c>
      <c r="G150" s="12">
        <v>0</v>
      </c>
      <c r="H150" s="12">
        <v>916</v>
      </c>
      <c r="I150" s="12">
        <v>140480</v>
      </c>
      <c r="J150" s="12">
        <v>35</v>
      </c>
      <c r="K150" s="12">
        <v>2800</v>
      </c>
    </row>
    <row r="151" spans="1:11" ht="21.75" customHeight="1">
      <c r="A151" s="118" t="s">
        <v>35</v>
      </c>
      <c r="B151" s="13">
        <v>18</v>
      </c>
      <c r="C151" s="13">
        <v>3630</v>
      </c>
      <c r="D151" s="13">
        <v>4650</v>
      </c>
      <c r="E151" s="13">
        <v>9300</v>
      </c>
      <c r="F151" s="13">
        <v>0</v>
      </c>
      <c r="G151" s="13">
        <v>0</v>
      </c>
      <c r="H151" s="13">
        <v>319</v>
      </c>
      <c r="I151" s="13">
        <v>14405</v>
      </c>
      <c r="J151" s="13">
        <v>0</v>
      </c>
      <c r="K151" s="13">
        <v>0</v>
      </c>
    </row>
    <row r="152" spans="1:11" ht="21.75" customHeight="1">
      <c r="A152" s="125" t="s">
        <v>36</v>
      </c>
      <c r="B152" s="12">
        <v>34</v>
      </c>
      <c r="C152" s="12">
        <v>3740</v>
      </c>
      <c r="D152" s="12">
        <v>1445</v>
      </c>
      <c r="E152" s="12">
        <v>2890</v>
      </c>
      <c r="F152" s="12">
        <v>90</v>
      </c>
      <c r="G152" s="12">
        <v>10800</v>
      </c>
      <c r="H152" s="12">
        <v>655</v>
      </c>
      <c r="I152" s="12">
        <v>26200</v>
      </c>
      <c r="J152" s="12">
        <v>26</v>
      </c>
      <c r="K152" s="12">
        <v>1950</v>
      </c>
    </row>
    <row r="153" spans="1:11" ht="21.75" customHeight="1">
      <c r="A153" s="118" t="s">
        <v>37</v>
      </c>
      <c r="B153" s="13">
        <v>31</v>
      </c>
      <c r="C153" s="13">
        <v>4640</v>
      </c>
      <c r="D153" s="13">
        <v>270</v>
      </c>
      <c r="E153" s="13">
        <v>270</v>
      </c>
      <c r="F153" s="13">
        <v>0</v>
      </c>
      <c r="G153" s="13">
        <v>0</v>
      </c>
      <c r="H153" s="13">
        <v>1041</v>
      </c>
      <c r="I153" s="13">
        <v>92910</v>
      </c>
      <c r="J153" s="13">
        <v>111</v>
      </c>
      <c r="K153" s="13">
        <v>11100</v>
      </c>
    </row>
    <row r="154" spans="1:11" ht="21.75" customHeight="1">
      <c r="A154" s="125" t="s">
        <v>38</v>
      </c>
      <c r="B154" s="12">
        <v>15</v>
      </c>
      <c r="C154" s="12">
        <v>2065</v>
      </c>
      <c r="D154" s="12">
        <v>2685</v>
      </c>
      <c r="E154" s="12">
        <v>2830</v>
      </c>
      <c r="F154" s="12">
        <v>0</v>
      </c>
      <c r="G154" s="12">
        <v>0</v>
      </c>
      <c r="H154" s="12">
        <v>338</v>
      </c>
      <c r="I154" s="12">
        <v>14870</v>
      </c>
      <c r="J154" s="12">
        <v>0</v>
      </c>
      <c r="K154" s="12">
        <v>0</v>
      </c>
    </row>
    <row r="155" spans="1:11" ht="21.75" customHeight="1">
      <c r="A155" s="13" t="s">
        <v>96</v>
      </c>
      <c r="B155" s="13">
        <v>10</v>
      </c>
      <c r="C155" s="13">
        <v>2500</v>
      </c>
      <c r="D155" s="13">
        <v>0</v>
      </c>
      <c r="E155" s="13">
        <v>0</v>
      </c>
      <c r="F155" s="13">
        <v>0</v>
      </c>
      <c r="G155" s="13">
        <v>0</v>
      </c>
      <c r="H155" s="13">
        <v>1680</v>
      </c>
      <c r="I155" s="13">
        <v>164250</v>
      </c>
      <c r="J155" s="13">
        <v>0</v>
      </c>
      <c r="K155" s="13">
        <v>0</v>
      </c>
    </row>
    <row r="156" spans="1:11" ht="21.75" customHeight="1">
      <c r="A156" s="214" t="s">
        <v>95</v>
      </c>
      <c r="B156" s="12">
        <v>70</v>
      </c>
      <c r="C156" s="12">
        <v>15140</v>
      </c>
      <c r="D156" s="12">
        <v>1990</v>
      </c>
      <c r="E156" s="12">
        <v>3980</v>
      </c>
      <c r="F156" s="12">
        <v>0</v>
      </c>
      <c r="G156" s="12">
        <v>0</v>
      </c>
      <c r="H156" s="12">
        <v>1380</v>
      </c>
      <c r="I156" s="12">
        <v>164500</v>
      </c>
      <c r="J156" s="12">
        <v>170</v>
      </c>
      <c r="K156" s="12">
        <v>17000</v>
      </c>
    </row>
    <row r="157" spans="1:11" ht="21.75" customHeight="1">
      <c r="A157" s="118" t="s">
        <v>39</v>
      </c>
      <c r="B157" s="13">
        <v>22</v>
      </c>
      <c r="C157" s="13">
        <v>4300</v>
      </c>
      <c r="D157" s="13">
        <v>0</v>
      </c>
      <c r="E157" s="13">
        <v>0</v>
      </c>
      <c r="F157" s="13">
        <v>0</v>
      </c>
      <c r="G157" s="13">
        <v>0</v>
      </c>
      <c r="H157" s="13">
        <v>599</v>
      </c>
      <c r="I157" s="13">
        <v>55400</v>
      </c>
      <c r="J157" s="13">
        <v>0</v>
      </c>
      <c r="K157" s="13">
        <v>0</v>
      </c>
    </row>
    <row r="158" spans="1:11" ht="21.75" customHeight="1" thickBot="1">
      <c r="A158" s="125" t="s">
        <v>40</v>
      </c>
      <c r="B158" s="12">
        <v>61</v>
      </c>
      <c r="C158" s="12">
        <v>10580</v>
      </c>
      <c r="D158" s="12">
        <v>6460</v>
      </c>
      <c r="E158" s="12">
        <v>4885</v>
      </c>
      <c r="F158" s="12">
        <v>0</v>
      </c>
      <c r="G158" s="12">
        <v>0</v>
      </c>
      <c r="H158" s="12">
        <v>903</v>
      </c>
      <c r="I158" s="12">
        <v>65940</v>
      </c>
      <c r="J158" s="12">
        <v>0</v>
      </c>
      <c r="K158" s="12">
        <v>0</v>
      </c>
    </row>
    <row r="159" spans="1:11" ht="21.75" customHeight="1" thickBot="1">
      <c r="A159" s="120" t="s">
        <v>3</v>
      </c>
      <c r="B159" s="18">
        <f>SUM(B147:B158)</f>
        <v>370</v>
      </c>
      <c r="C159" s="18">
        <f aca="true" t="shared" si="6" ref="C159:K159">SUM(C147:C158)</f>
        <v>63995</v>
      </c>
      <c r="D159" s="18">
        <f t="shared" si="6"/>
        <v>21722</v>
      </c>
      <c r="E159" s="18">
        <f t="shared" si="6"/>
        <v>33806</v>
      </c>
      <c r="F159" s="18">
        <f t="shared" si="6"/>
        <v>90</v>
      </c>
      <c r="G159" s="18">
        <f t="shared" si="6"/>
        <v>10800</v>
      </c>
      <c r="H159" s="18">
        <f t="shared" si="6"/>
        <v>12053</v>
      </c>
      <c r="I159" s="18">
        <f t="shared" si="6"/>
        <v>1292785</v>
      </c>
      <c r="J159" s="18">
        <f t="shared" si="6"/>
        <v>527</v>
      </c>
      <c r="K159" s="18">
        <f t="shared" si="6"/>
        <v>46725</v>
      </c>
    </row>
    <row r="160" ht="15.75" thickTop="1"/>
    <row r="161" spans="1:6" ht="15">
      <c r="A161" s="369"/>
      <c r="B161" s="369"/>
      <c r="C161" s="369"/>
      <c r="D161" s="369"/>
      <c r="E161" s="369"/>
      <c r="F161" s="369"/>
    </row>
    <row r="166" spans="1:11" ht="20.25" customHeight="1">
      <c r="A166" s="325" t="s">
        <v>451</v>
      </c>
      <c r="B166" s="325"/>
      <c r="C166" s="325"/>
      <c r="D166" s="325"/>
      <c r="E166" s="325"/>
      <c r="F166" s="325"/>
      <c r="G166" s="325"/>
      <c r="H166" s="325"/>
      <c r="I166" s="325"/>
      <c r="J166" s="325"/>
      <c r="K166" s="325"/>
    </row>
    <row r="167" spans="1:11" ht="15.75" customHeight="1">
      <c r="A167" s="327" t="s">
        <v>471</v>
      </c>
      <c r="B167" s="327"/>
      <c r="C167" s="328" t="s">
        <v>194</v>
      </c>
      <c r="D167" s="328"/>
      <c r="E167" s="328"/>
      <c r="F167" s="328"/>
      <c r="G167" s="328"/>
      <c r="H167" s="328"/>
      <c r="I167" s="134"/>
      <c r="J167" s="364" t="s">
        <v>66</v>
      </c>
      <c r="K167" s="364"/>
    </row>
    <row r="168" spans="1:11" ht="15.75" customHeight="1">
      <c r="A168" s="340" t="s">
        <v>246</v>
      </c>
      <c r="B168" s="340" t="s">
        <v>208</v>
      </c>
      <c r="C168" s="340"/>
      <c r="D168" s="340" t="s">
        <v>209</v>
      </c>
      <c r="E168" s="340"/>
      <c r="F168" s="340" t="s">
        <v>182</v>
      </c>
      <c r="G168" s="340"/>
      <c r="H168" s="340" t="s">
        <v>414</v>
      </c>
      <c r="I168" s="340"/>
      <c r="J168" s="348" t="s">
        <v>213</v>
      </c>
      <c r="K168" s="348"/>
    </row>
    <row r="169" spans="1:11" ht="16.5" thickBot="1">
      <c r="A169" s="341"/>
      <c r="B169" s="170" t="s">
        <v>25</v>
      </c>
      <c r="C169" s="170" t="s">
        <v>32</v>
      </c>
      <c r="D169" s="170" t="s">
        <v>4</v>
      </c>
      <c r="E169" s="170" t="s">
        <v>32</v>
      </c>
      <c r="F169" s="170" t="s">
        <v>180</v>
      </c>
      <c r="G169" s="170" t="s">
        <v>181</v>
      </c>
      <c r="H169" s="170" t="s">
        <v>64</v>
      </c>
      <c r="I169" s="170" t="s">
        <v>181</v>
      </c>
      <c r="J169" s="170" t="s">
        <v>64</v>
      </c>
      <c r="K169" s="170" t="s">
        <v>181</v>
      </c>
    </row>
    <row r="170" spans="1:12" ht="21.75" customHeight="1" thickTop="1">
      <c r="A170" s="118" t="s">
        <v>339</v>
      </c>
      <c r="B170" s="13">
        <v>8</v>
      </c>
      <c r="C170" s="13">
        <v>410</v>
      </c>
      <c r="D170" s="13">
        <v>1290</v>
      </c>
      <c r="E170" s="13">
        <v>16250</v>
      </c>
      <c r="F170" s="13">
        <v>560</v>
      </c>
      <c r="G170" s="13">
        <v>1320</v>
      </c>
      <c r="H170" s="13">
        <v>0</v>
      </c>
      <c r="I170" s="13">
        <v>0</v>
      </c>
      <c r="J170" s="13">
        <v>0</v>
      </c>
      <c r="K170" s="13">
        <v>0</v>
      </c>
      <c r="L170" s="31"/>
    </row>
    <row r="171" spans="1:12" ht="21.75" customHeight="1">
      <c r="A171" s="125" t="s">
        <v>33</v>
      </c>
      <c r="B171" s="12">
        <v>0</v>
      </c>
      <c r="C171" s="12">
        <v>0</v>
      </c>
      <c r="D171" s="12">
        <v>4350</v>
      </c>
      <c r="E171" s="12">
        <v>14700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31"/>
    </row>
    <row r="172" spans="1:11" ht="21.75" customHeight="1">
      <c r="A172" s="118" t="s">
        <v>34</v>
      </c>
      <c r="B172" s="13">
        <v>36</v>
      </c>
      <c r="C172" s="13">
        <v>1660</v>
      </c>
      <c r="D172" s="13">
        <v>3406</v>
      </c>
      <c r="E172" s="13">
        <v>5478</v>
      </c>
      <c r="F172" s="13">
        <v>0</v>
      </c>
      <c r="G172" s="13">
        <v>0</v>
      </c>
      <c r="H172" s="13">
        <v>10</v>
      </c>
      <c r="I172" s="13">
        <v>16000</v>
      </c>
      <c r="J172" s="13">
        <v>2</v>
      </c>
      <c r="K172" s="13">
        <v>8000</v>
      </c>
    </row>
    <row r="173" spans="1:11" ht="21.75" customHeight="1">
      <c r="A173" s="125" t="s">
        <v>340</v>
      </c>
      <c r="B173" s="12">
        <v>0</v>
      </c>
      <c r="C173" s="12">
        <v>0</v>
      </c>
      <c r="D173" s="12">
        <v>1800</v>
      </c>
      <c r="E173" s="12">
        <v>1800</v>
      </c>
      <c r="F173" s="12">
        <v>830</v>
      </c>
      <c r="G173" s="12">
        <v>2055</v>
      </c>
      <c r="H173" s="12">
        <v>0</v>
      </c>
      <c r="I173" s="12">
        <v>0</v>
      </c>
      <c r="J173" s="12">
        <v>0</v>
      </c>
      <c r="K173" s="12">
        <v>0</v>
      </c>
    </row>
    <row r="174" spans="1:12" ht="21.75" customHeight="1">
      <c r="A174" s="118" t="s">
        <v>35</v>
      </c>
      <c r="B174" s="13">
        <v>0</v>
      </c>
      <c r="C174" s="13">
        <v>0</v>
      </c>
      <c r="D174" s="13">
        <v>2350</v>
      </c>
      <c r="E174" s="13">
        <v>7050</v>
      </c>
      <c r="F174" s="13">
        <v>845</v>
      </c>
      <c r="G174" s="13">
        <v>1690</v>
      </c>
      <c r="H174" s="13">
        <v>5</v>
      </c>
      <c r="I174" s="13">
        <v>8000</v>
      </c>
      <c r="J174" s="13">
        <v>0</v>
      </c>
      <c r="K174" s="13">
        <v>0</v>
      </c>
      <c r="L174" s="31"/>
    </row>
    <row r="175" spans="1:12" ht="21.75" customHeight="1">
      <c r="A175" s="125" t="s">
        <v>36</v>
      </c>
      <c r="B175" s="12">
        <v>8</v>
      </c>
      <c r="C175" s="12">
        <v>400</v>
      </c>
      <c r="D175" s="12">
        <v>280</v>
      </c>
      <c r="E175" s="12">
        <v>560</v>
      </c>
      <c r="F175" s="12">
        <v>357</v>
      </c>
      <c r="G175" s="12">
        <v>714</v>
      </c>
      <c r="H175" s="12">
        <v>0</v>
      </c>
      <c r="I175" s="12">
        <v>0</v>
      </c>
      <c r="J175" s="12">
        <v>0</v>
      </c>
      <c r="K175" s="12">
        <v>0</v>
      </c>
      <c r="L175" s="31"/>
    </row>
    <row r="176" spans="1:12" ht="21.75" customHeight="1">
      <c r="A176" s="118" t="s">
        <v>37</v>
      </c>
      <c r="B176" s="13">
        <v>41</v>
      </c>
      <c r="C176" s="13">
        <v>1230</v>
      </c>
      <c r="D176" s="13">
        <v>1750</v>
      </c>
      <c r="E176" s="13">
        <v>5250</v>
      </c>
      <c r="F176" s="13">
        <v>470</v>
      </c>
      <c r="G176" s="13">
        <v>580</v>
      </c>
      <c r="H176" s="13">
        <v>1</v>
      </c>
      <c r="I176" s="13">
        <v>1600</v>
      </c>
      <c r="J176" s="13">
        <v>0</v>
      </c>
      <c r="K176" s="13">
        <v>0</v>
      </c>
      <c r="L176" s="31"/>
    </row>
    <row r="177" spans="1:12" ht="21.75" customHeight="1">
      <c r="A177" s="125" t="s">
        <v>38</v>
      </c>
      <c r="B177" s="12">
        <v>0</v>
      </c>
      <c r="C177" s="12">
        <v>0</v>
      </c>
      <c r="D177" s="12">
        <v>3545</v>
      </c>
      <c r="E177" s="12">
        <v>10335</v>
      </c>
      <c r="F177" s="12">
        <v>396</v>
      </c>
      <c r="G177" s="12">
        <v>775</v>
      </c>
      <c r="H177" s="12">
        <v>0</v>
      </c>
      <c r="I177" s="12">
        <v>0</v>
      </c>
      <c r="J177" s="12">
        <v>0</v>
      </c>
      <c r="K177" s="12">
        <v>0</v>
      </c>
      <c r="L177" s="31"/>
    </row>
    <row r="178" spans="1:12" ht="21.75" customHeight="1">
      <c r="A178" s="34" t="s">
        <v>96</v>
      </c>
      <c r="B178" s="13">
        <v>1</v>
      </c>
      <c r="C178" s="13">
        <v>50</v>
      </c>
      <c r="D178" s="13">
        <v>4480</v>
      </c>
      <c r="E178" s="13">
        <v>111440</v>
      </c>
      <c r="F178" s="13">
        <v>120</v>
      </c>
      <c r="G178" s="13">
        <v>240</v>
      </c>
      <c r="H178" s="13">
        <v>0</v>
      </c>
      <c r="I178" s="13">
        <v>0</v>
      </c>
      <c r="J178" s="13">
        <v>0</v>
      </c>
      <c r="K178" s="13">
        <v>0</v>
      </c>
      <c r="L178" s="31"/>
    </row>
    <row r="179" spans="1:12" ht="21.75" customHeight="1">
      <c r="A179" s="214" t="s">
        <v>95</v>
      </c>
      <c r="B179" s="12">
        <v>19</v>
      </c>
      <c r="C179" s="12">
        <v>1140</v>
      </c>
      <c r="D179" s="12">
        <v>0</v>
      </c>
      <c r="E179" s="12">
        <v>0</v>
      </c>
      <c r="F179" s="12">
        <v>1295</v>
      </c>
      <c r="G179" s="12">
        <v>2915</v>
      </c>
      <c r="H179" s="12">
        <v>0</v>
      </c>
      <c r="I179" s="12">
        <v>0</v>
      </c>
      <c r="J179" s="12">
        <v>7</v>
      </c>
      <c r="K179" s="12">
        <v>8000</v>
      </c>
      <c r="L179" s="31"/>
    </row>
    <row r="180" spans="1:11" ht="21.75" customHeight="1">
      <c r="A180" s="118" t="s">
        <v>39</v>
      </c>
      <c r="B180" s="13">
        <v>20</v>
      </c>
      <c r="C180" s="13">
        <v>500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</row>
    <row r="181" spans="1:12" ht="21.75" customHeight="1" thickBot="1">
      <c r="A181" s="125" t="s">
        <v>40</v>
      </c>
      <c r="B181" s="12">
        <v>6</v>
      </c>
      <c r="C181" s="12">
        <v>210</v>
      </c>
      <c r="D181" s="12">
        <v>16048</v>
      </c>
      <c r="E181" s="12">
        <v>26151</v>
      </c>
      <c r="F181" s="12">
        <v>4</v>
      </c>
      <c r="G181" s="12">
        <v>4</v>
      </c>
      <c r="H181" s="12">
        <v>0</v>
      </c>
      <c r="I181" s="12">
        <v>0</v>
      </c>
      <c r="J181" s="12">
        <v>2</v>
      </c>
      <c r="K181" s="12">
        <v>10000</v>
      </c>
      <c r="L181" s="31"/>
    </row>
    <row r="182" spans="1:12" ht="21.75" customHeight="1" thickBot="1">
      <c r="A182" s="108" t="s">
        <v>3</v>
      </c>
      <c r="B182" s="18">
        <f>SUM(B170:B181)</f>
        <v>139</v>
      </c>
      <c r="C182" s="18">
        <f aca="true" t="shared" si="7" ref="C182:K182">SUM(C170:C181)</f>
        <v>5600</v>
      </c>
      <c r="D182" s="18">
        <f t="shared" si="7"/>
        <v>39299</v>
      </c>
      <c r="E182" s="18">
        <f t="shared" si="7"/>
        <v>199014</v>
      </c>
      <c r="F182" s="18">
        <f t="shared" si="7"/>
        <v>4877</v>
      </c>
      <c r="G182" s="18">
        <f t="shared" si="7"/>
        <v>10293</v>
      </c>
      <c r="H182" s="18">
        <f t="shared" si="7"/>
        <v>16</v>
      </c>
      <c r="I182" s="18">
        <f t="shared" si="7"/>
        <v>25600</v>
      </c>
      <c r="J182" s="18">
        <f t="shared" si="7"/>
        <v>11</v>
      </c>
      <c r="K182" s="18">
        <f t="shared" si="7"/>
        <v>26000</v>
      </c>
      <c r="L182" s="31"/>
    </row>
    <row r="183" spans="8:12" ht="16.5" thickTop="1">
      <c r="H183" s="17"/>
      <c r="I183" s="17"/>
      <c r="J183" s="20"/>
      <c r="L183" s="31"/>
    </row>
    <row r="184" spans="8:12" ht="15.75">
      <c r="H184" s="17"/>
      <c r="I184" s="17"/>
      <c r="J184" s="20"/>
      <c r="L184" s="31"/>
    </row>
    <row r="185" spans="8:12" ht="15.75">
      <c r="H185" s="17"/>
      <c r="I185" s="17"/>
      <c r="J185" s="20"/>
      <c r="L185" s="31"/>
    </row>
    <row r="186" spans="8:12" ht="15.75">
      <c r="H186" s="17"/>
      <c r="I186" s="17"/>
      <c r="J186" s="20"/>
      <c r="L186" s="31"/>
    </row>
    <row r="187" spans="1:12" ht="15.75">
      <c r="A187" s="369"/>
      <c r="B187" s="369"/>
      <c r="C187" s="369"/>
      <c r="D187" s="369"/>
      <c r="E187" s="369"/>
      <c r="F187" s="369"/>
      <c r="L187" s="31"/>
    </row>
    <row r="188" ht="15.75">
      <c r="L188" s="31"/>
    </row>
    <row r="190" spans="1:10" ht="20.25" customHeight="1">
      <c r="A190" s="325" t="s">
        <v>454</v>
      </c>
      <c r="B190" s="325"/>
      <c r="C190" s="325"/>
      <c r="D190" s="325"/>
      <c r="E190" s="325"/>
      <c r="F190" s="325"/>
      <c r="G190" s="325"/>
      <c r="H190" s="325"/>
      <c r="I190" s="325"/>
      <c r="J190" s="325"/>
    </row>
    <row r="191" spans="1:10" ht="15.75" customHeight="1">
      <c r="A191" s="327" t="s">
        <v>471</v>
      </c>
      <c r="B191" s="327"/>
      <c r="C191" s="117"/>
      <c r="D191" s="328" t="s">
        <v>62</v>
      </c>
      <c r="E191" s="328"/>
      <c r="F191" s="328"/>
      <c r="G191" s="326" t="s">
        <v>63</v>
      </c>
      <c r="H191" s="326"/>
      <c r="I191" s="326"/>
      <c r="J191" s="326"/>
    </row>
    <row r="192" spans="1:10" ht="22.5" customHeight="1">
      <c r="A192" s="348" t="s">
        <v>246</v>
      </c>
      <c r="B192" s="374" t="s">
        <v>210</v>
      </c>
      <c r="C192" s="374"/>
      <c r="D192" s="374" t="s">
        <v>211</v>
      </c>
      <c r="E192" s="374"/>
      <c r="F192" s="374" t="s">
        <v>212</v>
      </c>
      <c r="G192" s="374"/>
      <c r="H192" s="146" t="s">
        <v>250</v>
      </c>
      <c r="I192" s="374" t="s">
        <v>206</v>
      </c>
      <c r="J192" s="374"/>
    </row>
    <row r="193" spans="1:10" ht="16.5" thickBot="1">
      <c r="A193" s="349"/>
      <c r="B193" s="170" t="s">
        <v>22</v>
      </c>
      <c r="C193" s="170" t="s">
        <v>32</v>
      </c>
      <c r="D193" s="170" t="s">
        <v>22</v>
      </c>
      <c r="E193" s="170" t="s">
        <v>32</v>
      </c>
      <c r="F193" s="170" t="s">
        <v>4</v>
      </c>
      <c r="G193" s="170" t="s">
        <v>32</v>
      </c>
      <c r="H193" s="170" t="s">
        <v>32</v>
      </c>
      <c r="I193" s="170" t="s">
        <v>25</v>
      </c>
      <c r="J193" s="170" t="s">
        <v>181</v>
      </c>
    </row>
    <row r="194" spans="1:10" ht="21.75" customHeight="1" thickTop="1">
      <c r="A194" s="118" t="s">
        <v>339</v>
      </c>
      <c r="B194" s="13">
        <v>0</v>
      </c>
      <c r="C194" s="13">
        <v>0</v>
      </c>
      <c r="D194" s="13">
        <v>0</v>
      </c>
      <c r="E194" s="13">
        <v>0</v>
      </c>
      <c r="F194" s="13">
        <v>28</v>
      </c>
      <c r="G194" s="13">
        <v>28800</v>
      </c>
      <c r="H194" s="135">
        <v>536400</v>
      </c>
      <c r="I194" s="135">
        <v>5800</v>
      </c>
      <c r="J194" s="135">
        <v>1560320</v>
      </c>
    </row>
    <row r="195" spans="1:10" ht="21.75" customHeight="1">
      <c r="A195" s="125" t="s">
        <v>33</v>
      </c>
      <c r="B195" s="12">
        <v>0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286834</v>
      </c>
      <c r="I195" s="12">
        <v>233</v>
      </c>
      <c r="J195" s="12">
        <v>321398</v>
      </c>
    </row>
    <row r="196" spans="1:10" ht="21.75" customHeight="1">
      <c r="A196" s="118" t="s">
        <v>34</v>
      </c>
      <c r="B196" s="13">
        <v>0</v>
      </c>
      <c r="C196" s="13">
        <v>0</v>
      </c>
      <c r="D196" s="13">
        <v>0</v>
      </c>
      <c r="E196" s="13">
        <v>0</v>
      </c>
      <c r="F196" s="13">
        <v>0</v>
      </c>
      <c r="G196" s="13">
        <v>0</v>
      </c>
      <c r="H196" s="13">
        <v>1346350</v>
      </c>
      <c r="I196" s="13">
        <v>400</v>
      </c>
      <c r="J196" s="13">
        <v>832000</v>
      </c>
    </row>
    <row r="197" spans="1:10" ht="21.75" customHeight="1">
      <c r="A197" s="125" t="s">
        <v>340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2056520</v>
      </c>
      <c r="I197" s="12">
        <v>1520</v>
      </c>
      <c r="J197" s="12">
        <v>638000</v>
      </c>
    </row>
    <row r="198" spans="1:10" ht="21.75" customHeight="1">
      <c r="A198" s="118" t="s">
        <v>35</v>
      </c>
      <c r="B198" s="13">
        <v>0</v>
      </c>
      <c r="C198" s="13">
        <v>0</v>
      </c>
      <c r="D198" s="13">
        <v>1020</v>
      </c>
      <c r="E198" s="13">
        <v>30600</v>
      </c>
      <c r="F198" s="13">
        <v>2</v>
      </c>
      <c r="G198" s="13">
        <v>30000</v>
      </c>
      <c r="H198" s="13">
        <v>4466574</v>
      </c>
      <c r="I198" s="13">
        <v>0</v>
      </c>
      <c r="J198" s="13">
        <v>0</v>
      </c>
    </row>
    <row r="199" spans="1:10" ht="21.75" customHeight="1">
      <c r="A199" s="125" t="s">
        <v>36</v>
      </c>
      <c r="B199" s="12">
        <v>0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1124532</v>
      </c>
      <c r="I199" s="12">
        <v>5000</v>
      </c>
      <c r="J199" s="12">
        <v>1485000</v>
      </c>
    </row>
    <row r="200" spans="1:10" ht="21.75" customHeight="1">
      <c r="A200" s="118" t="s">
        <v>37</v>
      </c>
      <c r="B200" s="13">
        <v>1270</v>
      </c>
      <c r="C200" s="13">
        <v>45750</v>
      </c>
      <c r="D200" s="13">
        <v>0</v>
      </c>
      <c r="E200" s="13">
        <v>0</v>
      </c>
      <c r="F200" s="13">
        <v>0</v>
      </c>
      <c r="G200" s="13">
        <v>0</v>
      </c>
      <c r="H200" s="13">
        <v>38395380</v>
      </c>
      <c r="I200" s="13">
        <v>4950</v>
      </c>
      <c r="J200" s="13">
        <v>2172000</v>
      </c>
    </row>
    <row r="201" spans="1:10" ht="21.75" customHeight="1">
      <c r="A201" s="125" t="s">
        <v>38</v>
      </c>
      <c r="B201" s="12">
        <v>0</v>
      </c>
      <c r="C201" s="12">
        <v>0</v>
      </c>
      <c r="D201" s="12">
        <v>0</v>
      </c>
      <c r="E201" s="12">
        <v>0</v>
      </c>
      <c r="F201" s="12">
        <v>25</v>
      </c>
      <c r="G201" s="12">
        <v>186000</v>
      </c>
      <c r="H201" s="12">
        <v>587800</v>
      </c>
      <c r="I201" s="12">
        <v>0</v>
      </c>
      <c r="J201" s="12">
        <v>0</v>
      </c>
    </row>
    <row r="202" spans="1:10" ht="21.75" customHeight="1">
      <c r="A202" s="34" t="s">
        <v>96</v>
      </c>
      <c r="B202" s="13">
        <v>1080</v>
      </c>
      <c r="C202" s="13">
        <v>21600</v>
      </c>
      <c r="D202" s="13">
        <v>0</v>
      </c>
      <c r="E202" s="13">
        <v>0</v>
      </c>
      <c r="F202" s="13">
        <v>1</v>
      </c>
      <c r="G202" s="13">
        <v>1000</v>
      </c>
      <c r="H202" s="13">
        <v>2277100</v>
      </c>
      <c r="I202" s="13">
        <v>7200</v>
      </c>
      <c r="J202" s="13">
        <v>4180000</v>
      </c>
    </row>
    <row r="203" spans="1:10" ht="21.75" customHeight="1">
      <c r="A203" s="214" t="s">
        <v>95</v>
      </c>
      <c r="B203" s="12">
        <v>450</v>
      </c>
      <c r="C203" s="12">
        <v>14250</v>
      </c>
      <c r="D203" s="12">
        <v>6700</v>
      </c>
      <c r="E203" s="12">
        <v>216000</v>
      </c>
      <c r="F203" s="12">
        <v>7</v>
      </c>
      <c r="G203" s="12">
        <v>15000</v>
      </c>
      <c r="H203" s="12">
        <v>1518610</v>
      </c>
      <c r="I203" s="12">
        <v>1900</v>
      </c>
      <c r="J203" s="12">
        <v>510250</v>
      </c>
    </row>
    <row r="204" spans="1:10" ht="21.75" customHeight="1">
      <c r="A204" s="118" t="s">
        <v>39</v>
      </c>
      <c r="B204" s="13">
        <v>0</v>
      </c>
      <c r="C204" s="13">
        <v>0</v>
      </c>
      <c r="D204" s="13">
        <v>0</v>
      </c>
      <c r="E204" s="13">
        <v>0</v>
      </c>
      <c r="F204" s="13">
        <v>2</v>
      </c>
      <c r="G204" s="13">
        <v>25000</v>
      </c>
      <c r="H204" s="13">
        <v>300000</v>
      </c>
      <c r="I204" s="13">
        <v>0</v>
      </c>
      <c r="J204" s="13">
        <v>0</v>
      </c>
    </row>
    <row r="205" spans="1:10" ht="21.75" customHeight="1" thickBot="1">
      <c r="A205" s="125" t="s">
        <v>40</v>
      </c>
      <c r="B205" s="12">
        <v>53245</v>
      </c>
      <c r="C205" s="12">
        <v>1331125</v>
      </c>
      <c r="D205" s="12">
        <v>9555</v>
      </c>
      <c r="E205" s="12">
        <v>705100</v>
      </c>
      <c r="F205" s="12">
        <v>55</v>
      </c>
      <c r="G205" s="12">
        <v>592000</v>
      </c>
      <c r="H205" s="12">
        <v>22320330</v>
      </c>
      <c r="I205" s="12">
        <v>1050</v>
      </c>
      <c r="J205" s="12">
        <v>754030</v>
      </c>
    </row>
    <row r="206" spans="1:10" ht="21.75" customHeight="1" thickBot="1">
      <c r="A206" s="120" t="s">
        <v>3</v>
      </c>
      <c r="B206" s="18">
        <f>SUM(B194:B205)</f>
        <v>56045</v>
      </c>
      <c r="C206" s="18">
        <f aca="true" t="shared" si="8" ref="C206:J206">SUM(C194:C205)</f>
        <v>1412725</v>
      </c>
      <c r="D206" s="18">
        <f t="shared" si="8"/>
        <v>17275</v>
      </c>
      <c r="E206" s="18">
        <f t="shared" si="8"/>
        <v>951700</v>
      </c>
      <c r="F206" s="18">
        <f t="shared" si="8"/>
        <v>120</v>
      </c>
      <c r="G206" s="18">
        <f t="shared" si="8"/>
        <v>877800</v>
      </c>
      <c r="H206" s="18">
        <f t="shared" si="8"/>
        <v>75216430</v>
      </c>
      <c r="I206" s="18">
        <f t="shared" si="8"/>
        <v>28053</v>
      </c>
      <c r="J206" s="18">
        <f t="shared" si="8"/>
        <v>12452998</v>
      </c>
    </row>
    <row r="207" spans="1:9" ht="15.75" thickTop="1">
      <c r="A207"/>
      <c r="I207" s="4"/>
    </row>
    <row r="208" spans="1:6" ht="15">
      <c r="A208" s="369"/>
      <c r="B208" s="369"/>
      <c r="C208" s="369"/>
      <c r="D208" s="369"/>
      <c r="E208" s="369"/>
      <c r="F208" s="369"/>
    </row>
    <row r="212" ht="21">
      <c r="R212" s="280"/>
    </row>
    <row r="214" ht="15" customHeight="1"/>
    <row r="215" ht="15" customHeight="1"/>
    <row r="216" ht="15">
      <c r="R216" s="10"/>
    </row>
    <row r="218" spans="18:20" ht="15">
      <c r="R218" s="372"/>
      <c r="S218" s="372"/>
      <c r="T218" s="372"/>
    </row>
    <row r="219" spans="18:20" ht="23.25">
      <c r="R219" s="10"/>
      <c r="T219" s="251"/>
    </row>
  </sheetData>
  <sheetProtection/>
  <mergeCells count="94">
    <mergeCell ref="P29:Q29"/>
    <mergeCell ref="L28:M28"/>
    <mergeCell ref="H27:I27"/>
    <mergeCell ref="A208:F208"/>
    <mergeCell ref="B192:C192"/>
    <mergeCell ref="D192:E192"/>
    <mergeCell ref="F192:G192"/>
    <mergeCell ref="A119:I119"/>
    <mergeCell ref="H120:I120"/>
    <mergeCell ref="D120:F120"/>
    <mergeCell ref="H4:I4"/>
    <mergeCell ref="B121:C121"/>
    <mergeCell ref="D121:E121"/>
    <mergeCell ref="A120:B120"/>
    <mergeCell ref="H121:I121"/>
    <mergeCell ref="A73:A74"/>
    <mergeCell ref="H73:I73"/>
    <mergeCell ref="G26:I26"/>
    <mergeCell ref="A27:A28"/>
    <mergeCell ref="A121:A122"/>
    <mergeCell ref="A2:I2"/>
    <mergeCell ref="A25:I25"/>
    <mergeCell ref="A48:I48"/>
    <mergeCell ref="A71:I71"/>
    <mergeCell ref="A95:I95"/>
    <mergeCell ref="D27:E27"/>
    <mergeCell ref="F27:G27"/>
    <mergeCell ref="A49:B49"/>
    <mergeCell ref="A3:B3"/>
    <mergeCell ref="D3:F3"/>
    <mergeCell ref="G3:I3"/>
    <mergeCell ref="A4:A5"/>
    <mergeCell ref="B4:C4"/>
    <mergeCell ref="D4:E4"/>
    <mergeCell ref="F4:G4"/>
    <mergeCell ref="G72:I72"/>
    <mergeCell ref="F50:G50"/>
    <mergeCell ref="H50:I50"/>
    <mergeCell ref="A26:B26"/>
    <mergeCell ref="D26:F26"/>
    <mergeCell ref="A50:A51"/>
    <mergeCell ref="B50:C50"/>
    <mergeCell ref="B73:C73"/>
    <mergeCell ref="D50:E50"/>
    <mergeCell ref="D73:E73"/>
    <mergeCell ref="F73:G73"/>
    <mergeCell ref="A72:B72"/>
    <mergeCell ref="B97:C97"/>
    <mergeCell ref="D97:E97"/>
    <mergeCell ref="F97:G97"/>
    <mergeCell ref="H97:I97"/>
    <mergeCell ref="B27:C27"/>
    <mergeCell ref="D49:F49"/>
    <mergeCell ref="G49:I49"/>
    <mergeCell ref="D145:E145"/>
    <mergeCell ref="D144:F144"/>
    <mergeCell ref="D168:E168"/>
    <mergeCell ref="A167:B167"/>
    <mergeCell ref="D72:F72"/>
    <mergeCell ref="A96:B96"/>
    <mergeCell ref="D96:F96"/>
    <mergeCell ref="F121:G121"/>
    <mergeCell ref="G96:I96"/>
    <mergeCell ref="A97:A98"/>
    <mergeCell ref="A191:B191"/>
    <mergeCell ref="A187:F187"/>
    <mergeCell ref="A20:F20"/>
    <mergeCell ref="A45:F45"/>
    <mergeCell ref="A89:F89"/>
    <mergeCell ref="A113:F113"/>
    <mergeCell ref="A140:F140"/>
    <mergeCell ref="A168:A169"/>
    <mergeCell ref="B168:C168"/>
    <mergeCell ref="B145:C145"/>
    <mergeCell ref="A145:A146"/>
    <mergeCell ref="D191:F191"/>
    <mergeCell ref="A192:A193"/>
    <mergeCell ref="I192:J192"/>
    <mergeCell ref="A166:K166"/>
    <mergeCell ref="A190:J190"/>
    <mergeCell ref="G191:J191"/>
    <mergeCell ref="J168:K168"/>
    <mergeCell ref="H168:I168"/>
    <mergeCell ref="F168:G168"/>
    <mergeCell ref="R218:T218"/>
    <mergeCell ref="J145:K145"/>
    <mergeCell ref="G144:K144"/>
    <mergeCell ref="A143:K143"/>
    <mergeCell ref="J167:K167"/>
    <mergeCell ref="C167:H167"/>
    <mergeCell ref="A161:F161"/>
    <mergeCell ref="F145:G145"/>
    <mergeCell ref="H145:I145"/>
    <mergeCell ref="A144:B144"/>
  </mergeCells>
  <printOptions/>
  <pageMargins left="1" right="1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Q46"/>
  <sheetViews>
    <sheetView rightToLeft="1" zoomScalePageLayoutView="0" workbookViewId="0" topLeftCell="A1">
      <selection activeCell="S49" sqref="S49"/>
    </sheetView>
  </sheetViews>
  <sheetFormatPr defaultColWidth="9.140625" defaultRowHeight="15"/>
  <cols>
    <col min="1" max="2" width="9.00390625" style="0" customWidth="1"/>
    <col min="3" max="3" width="11.421875" style="0" customWidth="1"/>
    <col min="4" max="4" width="10.140625" style="0" customWidth="1"/>
    <col min="5" max="5" width="13.8515625" style="0" customWidth="1"/>
    <col min="6" max="6" width="10.28125" style="0" customWidth="1"/>
    <col min="7" max="7" width="13.28125" style="0" customWidth="1"/>
    <col min="8" max="8" width="9.421875" style="0" customWidth="1"/>
    <col min="9" max="9" width="12.140625" style="0" customWidth="1"/>
    <col min="10" max="10" width="8.421875" style="0" customWidth="1"/>
    <col min="11" max="11" width="15.8515625" style="0" customWidth="1"/>
    <col min="15" max="15" width="10.57421875" style="0" customWidth="1"/>
    <col min="17" max="17" width="11.140625" style="0" customWidth="1"/>
  </cols>
  <sheetData>
    <row r="3" spans="1:11" ht="21.75" customHeight="1">
      <c r="A3" s="297" t="s">
        <v>448</v>
      </c>
      <c r="B3" s="297"/>
      <c r="C3" s="297"/>
      <c r="D3" s="297"/>
      <c r="E3" s="297"/>
      <c r="F3" s="297"/>
      <c r="G3" s="297"/>
      <c r="H3" s="297"/>
      <c r="I3" s="297"/>
      <c r="J3" s="66"/>
      <c r="K3" s="66"/>
    </row>
    <row r="4" spans="1:11" ht="18.75" customHeight="1">
      <c r="A4" s="377" t="s">
        <v>474</v>
      </c>
      <c r="B4" s="377"/>
      <c r="C4" s="136"/>
      <c r="D4" s="136"/>
      <c r="E4" s="136"/>
      <c r="F4" s="136"/>
      <c r="G4" s="136"/>
      <c r="H4" s="380" t="s">
        <v>88</v>
      </c>
      <c r="I4" s="380"/>
      <c r="J4" s="62"/>
      <c r="K4" s="62"/>
    </row>
    <row r="5" spans="1:11" ht="15.75">
      <c r="A5" s="378" t="s">
        <v>9</v>
      </c>
      <c r="B5" s="378" t="s">
        <v>251</v>
      </c>
      <c r="C5" s="378"/>
      <c r="D5" s="378" t="s">
        <v>252</v>
      </c>
      <c r="E5" s="378"/>
      <c r="F5" s="378" t="s">
        <v>253</v>
      </c>
      <c r="G5" s="378"/>
      <c r="H5" s="378" t="s">
        <v>254</v>
      </c>
      <c r="I5" s="378"/>
      <c r="J5" s="67"/>
      <c r="K5" s="67"/>
    </row>
    <row r="6" spans="1:11" ht="16.5" thickBot="1">
      <c r="A6" s="379"/>
      <c r="B6" s="171" t="s">
        <v>4</v>
      </c>
      <c r="C6" s="171" t="s">
        <v>68</v>
      </c>
      <c r="D6" s="171" t="s">
        <v>4</v>
      </c>
      <c r="E6" s="171" t="s">
        <v>68</v>
      </c>
      <c r="F6" s="171" t="s">
        <v>4</v>
      </c>
      <c r="G6" s="171" t="s">
        <v>68</v>
      </c>
      <c r="H6" s="171" t="s">
        <v>4</v>
      </c>
      <c r="I6" s="171" t="s">
        <v>68</v>
      </c>
      <c r="J6" s="68"/>
      <c r="K6" s="68"/>
    </row>
    <row r="7" spans="1:11" ht="21.75" customHeight="1" thickTop="1">
      <c r="A7" s="209" t="s">
        <v>339</v>
      </c>
      <c r="B7" s="63">
        <v>120</v>
      </c>
      <c r="C7" s="63">
        <v>4549850</v>
      </c>
      <c r="D7" s="63">
        <v>88</v>
      </c>
      <c r="E7" s="63">
        <v>156000</v>
      </c>
      <c r="F7" s="63">
        <v>85</v>
      </c>
      <c r="G7" s="63">
        <v>1250000</v>
      </c>
      <c r="H7" s="63">
        <v>3500</v>
      </c>
      <c r="I7" s="63">
        <v>3491775</v>
      </c>
      <c r="J7" s="69"/>
      <c r="K7" s="69"/>
    </row>
    <row r="8" spans="1:11" ht="21.75" customHeight="1">
      <c r="A8" s="210" t="s">
        <v>33</v>
      </c>
      <c r="B8" s="64">
        <v>77</v>
      </c>
      <c r="C8" s="64">
        <v>1375205</v>
      </c>
      <c r="D8" s="64">
        <v>85</v>
      </c>
      <c r="E8" s="64">
        <v>267963</v>
      </c>
      <c r="F8" s="64">
        <v>54</v>
      </c>
      <c r="G8" s="64">
        <v>1120755</v>
      </c>
      <c r="H8" s="64">
        <v>641</v>
      </c>
      <c r="I8" s="64">
        <v>1545615</v>
      </c>
      <c r="J8" s="69"/>
      <c r="K8" s="69"/>
    </row>
    <row r="9" spans="1:11" ht="21.75" customHeight="1">
      <c r="A9" s="209" t="s">
        <v>34</v>
      </c>
      <c r="B9" s="63">
        <v>150</v>
      </c>
      <c r="C9" s="63">
        <v>5441030</v>
      </c>
      <c r="D9" s="63">
        <v>47</v>
      </c>
      <c r="E9" s="63">
        <v>146575</v>
      </c>
      <c r="F9" s="63">
        <v>51</v>
      </c>
      <c r="G9" s="63">
        <v>1618600</v>
      </c>
      <c r="H9" s="63">
        <v>2894</v>
      </c>
      <c r="I9" s="63">
        <v>6128500</v>
      </c>
      <c r="J9" s="69"/>
      <c r="K9" s="69"/>
    </row>
    <row r="10" spans="1:11" ht="21.75" customHeight="1">
      <c r="A10" s="210" t="s">
        <v>340</v>
      </c>
      <c r="B10" s="64">
        <v>220</v>
      </c>
      <c r="C10" s="64">
        <v>2732300</v>
      </c>
      <c r="D10" s="64">
        <v>83</v>
      </c>
      <c r="E10" s="64">
        <v>277400</v>
      </c>
      <c r="F10" s="64">
        <v>45</v>
      </c>
      <c r="G10" s="64">
        <v>850650</v>
      </c>
      <c r="H10" s="64">
        <v>4412</v>
      </c>
      <c r="I10" s="64">
        <v>4799700</v>
      </c>
      <c r="J10" s="69"/>
      <c r="K10" s="69"/>
    </row>
    <row r="11" spans="1:11" ht="21.75" customHeight="1">
      <c r="A11" s="209" t="s">
        <v>35</v>
      </c>
      <c r="B11" s="63">
        <v>22</v>
      </c>
      <c r="C11" s="63">
        <v>1473550</v>
      </c>
      <c r="D11" s="63">
        <v>25</v>
      </c>
      <c r="E11" s="63">
        <v>301325</v>
      </c>
      <c r="F11" s="63">
        <v>17</v>
      </c>
      <c r="G11" s="63">
        <v>750100</v>
      </c>
      <c r="H11" s="63">
        <v>228</v>
      </c>
      <c r="I11" s="63">
        <v>1994450</v>
      </c>
      <c r="J11" s="69"/>
      <c r="K11" s="69"/>
    </row>
    <row r="12" spans="1:11" ht="21.75" customHeight="1">
      <c r="A12" s="210" t="s">
        <v>36</v>
      </c>
      <c r="B12" s="64">
        <v>19</v>
      </c>
      <c r="C12" s="64">
        <v>1241000</v>
      </c>
      <c r="D12" s="64">
        <v>18</v>
      </c>
      <c r="E12" s="64">
        <v>114140</v>
      </c>
      <c r="F12" s="64">
        <v>13</v>
      </c>
      <c r="G12" s="64">
        <v>967032</v>
      </c>
      <c r="H12" s="64">
        <v>159</v>
      </c>
      <c r="I12" s="64">
        <v>1689645</v>
      </c>
      <c r="J12" s="69"/>
      <c r="K12" s="69"/>
    </row>
    <row r="13" spans="1:11" ht="21.75" customHeight="1">
      <c r="A13" s="209" t="s">
        <v>37</v>
      </c>
      <c r="B13" s="63">
        <v>192</v>
      </c>
      <c r="C13" s="63">
        <v>6733160</v>
      </c>
      <c r="D13" s="63">
        <v>212</v>
      </c>
      <c r="E13" s="63">
        <v>599280</v>
      </c>
      <c r="F13" s="63">
        <v>143</v>
      </c>
      <c r="G13" s="63">
        <v>1281275</v>
      </c>
      <c r="H13" s="63">
        <v>3008</v>
      </c>
      <c r="I13" s="63">
        <v>7451245</v>
      </c>
      <c r="J13" s="69"/>
      <c r="K13" s="69"/>
    </row>
    <row r="14" spans="1:11" ht="21.75" customHeight="1">
      <c r="A14" s="210" t="s">
        <v>38</v>
      </c>
      <c r="B14" s="64">
        <v>22</v>
      </c>
      <c r="C14" s="64">
        <v>1545900</v>
      </c>
      <c r="D14" s="64">
        <v>24</v>
      </c>
      <c r="E14" s="64">
        <v>388250</v>
      </c>
      <c r="F14" s="64">
        <v>20</v>
      </c>
      <c r="G14" s="64">
        <v>300500</v>
      </c>
      <c r="H14" s="64">
        <v>237</v>
      </c>
      <c r="I14" s="64">
        <v>2148375</v>
      </c>
      <c r="J14" s="69"/>
      <c r="K14" s="69"/>
    </row>
    <row r="15" spans="1:11" ht="21.75" customHeight="1">
      <c r="A15" s="209" t="s">
        <v>96</v>
      </c>
      <c r="B15" s="63">
        <v>46</v>
      </c>
      <c r="C15" s="63">
        <v>4837770</v>
      </c>
      <c r="D15" s="63">
        <v>47</v>
      </c>
      <c r="E15" s="63">
        <v>215150</v>
      </c>
      <c r="F15" s="63">
        <v>22</v>
      </c>
      <c r="G15" s="63">
        <v>187775</v>
      </c>
      <c r="H15" s="63">
        <v>497</v>
      </c>
      <c r="I15" s="63">
        <v>2376280</v>
      </c>
      <c r="J15" s="69"/>
      <c r="K15" s="69"/>
    </row>
    <row r="16" spans="1:11" ht="21.75" customHeight="1">
      <c r="A16" s="210" t="s">
        <v>95</v>
      </c>
      <c r="B16" s="64">
        <v>90</v>
      </c>
      <c r="C16" s="64">
        <v>3718800</v>
      </c>
      <c r="D16" s="64">
        <v>83</v>
      </c>
      <c r="E16" s="64">
        <v>397700</v>
      </c>
      <c r="F16" s="64">
        <v>58</v>
      </c>
      <c r="G16" s="64">
        <v>1913675</v>
      </c>
      <c r="H16" s="64">
        <v>989</v>
      </c>
      <c r="I16" s="64">
        <v>4703550</v>
      </c>
      <c r="J16" s="69"/>
      <c r="K16" s="69"/>
    </row>
    <row r="17" spans="1:11" ht="21.75" customHeight="1">
      <c r="A17" s="209" t="s">
        <v>39</v>
      </c>
      <c r="B17" s="63">
        <v>27</v>
      </c>
      <c r="C17" s="63">
        <v>1635300</v>
      </c>
      <c r="D17" s="63">
        <v>29</v>
      </c>
      <c r="E17" s="63">
        <v>277400</v>
      </c>
      <c r="F17" s="63">
        <v>24</v>
      </c>
      <c r="G17" s="63">
        <v>921750</v>
      </c>
      <c r="H17" s="63">
        <v>171</v>
      </c>
      <c r="I17" s="63">
        <v>1222600</v>
      </c>
      <c r="J17" s="69"/>
      <c r="K17" s="69"/>
    </row>
    <row r="18" spans="1:11" ht="21.75" customHeight="1" thickBot="1">
      <c r="A18" s="210" t="s">
        <v>40</v>
      </c>
      <c r="B18" s="64">
        <v>66</v>
      </c>
      <c r="C18" s="64">
        <v>3905830</v>
      </c>
      <c r="D18" s="64">
        <v>56</v>
      </c>
      <c r="E18" s="64">
        <v>1297725</v>
      </c>
      <c r="F18" s="64">
        <v>65</v>
      </c>
      <c r="G18" s="64">
        <v>1444705</v>
      </c>
      <c r="H18" s="64">
        <v>1274</v>
      </c>
      <c r="I18" s="64">
        <v>13443950</v>
      </c>
      <c r="J18" s="69"/>
      <c r="K18" s="69"/>
    </row>
    <row r="19" spans="1:11" ht="21.75" customHeight="1" thickBot="1">
      <c r="A19" s="166" t="s">
        <v>3</v>
      </c>
      <c r="B19" s="76">
        <f aca="true" t="shared" si="0" ref="B19:I19">SUM(B7:B18)</f>
        <v>1051</v>
      </c>
      <c r="C19" s="76">
        <f t="shared" si="0"/>
        <v>39189695</v>
      </c>
      <c r="D19" s="76">
        <f t="shared" si="0"/>
        <v>797</v>
      </c>
      <c r="E19" s="76">
        <f t="shared" si="0"/>
        <v>4438908</v>
      </c>
      <c r="F19" s="76">
        <f t="shared" si="0"/>
        <v>597</v>
      </c>
      <c r="G19" s="76">
        <f t="shared" si="0"/>
        <v>12606817</v>
      </c>
      <c r="H19" s="76">
        <f t="shared" si="0"/>
        <v>18010</v>
      </c>
      <c r="I19" s="76">
        <f t="shared" si="0"/>
        <v>50995685</v>
      </c>
      <c r="J19" s="70"/>
      <c r="K19" s="70"/>
    </row>
    <row r="20" ht="21.75" customHeight="1" thickTop="1"/>
    <row r="21" spans="1:6" ht="15">
      <c r="A21" s="71"/>
      <c r="B21" s="71"/>
      <c r="C21" s="71"/>
      <c r="D21" s="71"/>
      <c r="E21" s="71"/>
      <c r="F21" s="71"/>
    </row>
    <row r="25" spans="1:11" ht="22.5" customHeight="1">
      <c r="A25" s="297" t="s">
        <v>449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  <row r="26" spans="1:11" ht="21" customHeight="1">
      <c r="A26" s="377" t="s">
        <v>262</v>
      </c>
      <c r="B26" s="377"/>
      <c r="C26" s="136"/>
      <c r="D26" s="136"/>
      <c r="E26" s="136"/>
      <c r="F26" s="136"/>
      <c r="G26" s="136"/>
      <c r="H26" s="380" t="s">
        <v>88</v>
      </c>
      <c r="I26" s="380"/>
      <c r="J26" s="380"/>
      <c r="K26" s="380"/>
    </row>
    <row r="27" spans="1:11" ht="28.5" customHeight="1">
      <c r="A27" s="378" t="s">
        <v>9</v>
      </c>
      <c r="B27" s="378" t="s">
        <v>255</v>
      </c>
      <c r="C27" s="378"/>
      <c r="D27" s="381" t="s">
        <v>69</v>
      </c>
      <c r="E27" s="381"/>
      <c r="F27" s="378" t="s">
        <v>256</v>
      </c>
      <c r="G27" s="378"/>
      <c r="H27" s="378" t="s">
        <v>257</v>
      </c>
      <c r="I27" s="378"/>
      <c r="J27" s="378" t="s">
        <v>258</v>
      </c>
      <c r="K27" s="378"/>
    </row>
    <row r="28" spans="1:17" ht="16.5" thickBot="1">
      <c r="A28" s="379"/>
      <c r="B28" s="172" t="s">
        <v>4</v>
      </c>
      <c r="C28" s="172" t="s">
        <v>68</v>
      </c>
      <c r="D28" s="172" t="s">
        <v>4</v>
      </c>
      <c r="E28" s="172" t="s">
        <v>68</v>
      </c>
      <c r="F28" s="172" t="s">
        <v>4</v>
      </c>
      <c r="G28" s="172" t="s">
        <v>68</v>
      </c>
      <c r="H28" s="172" t="s">
        <v>4</v>
      </c>
      <c r="I28" s="172" t="s">
        <v>68</v>
      </c>
      <c r="J28" s="204" t="s">
        <v>4</v>
      </c>
      <c r="K28" s="172" t="s">
        <v>68</v>
      </c>
      <c r="O28" t="s">
        <v>347</v>
      </c>
      <c r="P28" t="s">
        <v>348</v>
      </c>
      <c r="Q28" t="s">
        <v>91</v>
      </c>
    </row>
    <row r="29" spans="1:17" ht="21.75" customHeight="1" thickTop="1">
      <c r="A29" s="209" t="s">
        <v>339</v>
      </c>
      <c r="B29" s="63">
        <v>47</v>
      </c>
      <c r="C29" s="63">
        <v>82375</v>
      </c>
      <c r="D29" s="63">
        <v>69</v>
      </c>
      <c r="E29" s="63">
        <v>118200</v>
      </c>
      <c r="F29" s="63">
        <v>24</v>
      </c>
      <c r="G29" s="63">
        <v>31800</v>
      </c>
      <c r="H29" s="63">
        <v>1</v>
      </c>
      <c r="I29" s="63">
        <v>900</v>
      </c>
      <c r="J29" s="63">
        <f>B7+D7+F7+H7+B29+D29+F29+H29</f>
        <v>3934</v>
      </c>
      <c r="K29" s="63">
        <f>C7+E7+G7+I7+C29+E29+G29+I29</f>
        <v>9680900</v>
      </c>
      <c r="O29">
        <v>9680900</v>
      </c>
      <c r="P29">
        <v>579840</v>
      </c>
      <c r="Q29">
        <f>O29+P29</f>
        <v>10260740</v>
      </c>
    </row>
    <row r="30" spans="1:17" ht="21.75" customHeight="1">
      <c r="A30" s="210" t="s">
        <v>33</v>
      </c>
      <c r="B30" s="64">
        <v>131</v>
      </c>
      <c r="C30" s="64">
        <v>356055</v>
      </c>
      <c r="D30" s="64">
        <v>174</v>
      </c>
      <c r="E30" s="64">
        <v>493525</v>
      </c>
      <c r="F30" s="64">
        <v>51</v>
      </c>
      <c r="G30" s="64">
        <v>104441</v>
      </c>
      <c r="H30" s="64">
        <v>9</v>
      </c>
      <c r="I30" s="64">
        <v>20700</v>
      </c>
      <c r="J30" s="64">
        <f aca="true" t="shared" si="1" ref="J30:J40">B8+D8+F8+H8+B30+D30+F30+H30</f>
        <v>1222</v>
      </c>
      <c r="K30" s="64">
        <f aca="true" t="shared" si="2" ref="K30:K40">C8+E8+G8+I8+C30+E30+G30+I30</f>
        <v>5284259</v>
      </c>
      <c r="O30">
        <v>5284259</v>
      </c>
      <c r="P30">
        <v>722686</v>
      </c>
      <c r="Q30">
        <f aca="true" t="shared" si="3" ref="Q30:Q40">O30+P30</f>
        <v>6006945</v>
      </c>
    </row>
    <row r="31" spans="1:17" ht="21.75" customHeight="1">
      <c r="A31" s="209" t="s">
        <v>34</v>
      </c>
      <c r="B31" s="63">
        <v>62</v>
      </c>
      <c r="C31" s="63">
        <v>340610</v>
      </c>
      <c r="D31" s="63">
        <v>70</v>
      </c>
      <c r="E31" s="63">
        <v>234600</v>
      </c>
      <c r="F31" s="63">
        <v>48</v>
      </c>
      <c r="G31" s="63">
        <v>209620</v>
      </c>
      <c r="H31" s="63">
        <v>2</v>
      </c>
      <c r="I31" s="63">
        <v>31680</v>
      </c>
      <c r="J31" s="63">
        <f t="shared" si="1"/>
        <v>3324</v>
      </c>
      <c r="K31" s="63">
        <f t="shared" si="2"/>
        <v>14151215</v>
      </c>
      <c r="O31">
        <v>14151215</v>
      </c>
      <c r="P31">
        <v>1094301</v>
      </c>
      <c r="Q31">
        <f t="shared" si="3"/>
        <v>15245516</v>
      </c>
    </row>
    <row r="32" spans="1:17" ht="21.75" customHeight="1">
      <c r="A32" s="210" t="s">
        <v>340</v>
      </c>
      <c r="B32" s="64">
        <v>47</v>
      </c>
      <c r="C32" s="64">
        <v>157200</v>
      </c>
      <c r="D32" s="64">
        <v>404</v>
      </c>
      <c r="E32" s="64">
        <v>603150</v>
      </c>
      <c r="F32" s="64">
        <v>50</v>
      </c>
      <c r="G32" s="64">
        <v>113850</v>
      </c>
      <c r="H32" s="64">
        <v>9</v>
      </c>
      <c r="I32" s="64">
        <v>12675</v>
      </c>
      <c r="J32" s="64">
        <f t="shared" si="1"/>
        <v>5270</v>
      </c>
      <c r="K32" s="64">
        <f t="shared" si="2"/>
        <v>9546925</v>
      </c>
      <c r="O32">
        <v>9546925</v>
      </c>
      <c r="P32">
        <v>1417787</v>
      </c>
      <c r="Q32">
        <f t="shared" si="3"/>
        <v>10964712</v>
      </c>
    </row>
    <row r="33" spans="1:17" ht="21.75" customHeight="1">
      <c r="A33" s="209" t="s">
        <v>35</v>
      </c>
      <c r="B33" s="63">
        <v>2</v>
      </c>
      <c r="C33" s="63">
        <v>3400</v>
      </c>
      <c r="D33" s="63">
        <v>0</v>
      </c>
      <c r="E33" s="63">
        <v>0</v>
      </c>
      <c r="F33" s="63">
        <v>17</v>
      </c>
      <c r="G33" s="63">
        <v>65950</v>
      </c>
      <c r="H33" s="63">
        <v>0</v>
      </c>
      <c r="I33" s="63">
        <v>0</v>
      </c>
      <c r="J33" s="63">
        <f t="shared" si="1"/>
        <v>311</v>
      </c>
      <c r="K33" s="63">
        <f t="shared" si="2"/>
        <v>4588775</v>
      </c>
      <c r="O33">
        <v>4588775</v>
      </c>
      <c r="P33">
        <v>710470</v>
      </c>
      <c r="Q33">
        <f t="shared" si="3"/>
        <v>5299245</v>
      </c>
    </row>
    <row r="34" spans="1:17" ht="21.75" customHeight="1">
      <c r="A34" s="210" t="s">
        <v>36</v>
      </c>
      <c r="B34" s="64">
        <v>9</v>
      </c>
      <c r="C34" s="64">
        <v>73400</v>
      </c>
      <c r="D34" s="64">
        <v>13</v>
      </c>
      <c r="E34" s="64">
        <v>134160</v>
      </c>
      <c r="F34" s="64">
        <v>20</v>
      </c>
      <c r="G34" s="64">
        <v>92624</v>
      </c>
      <c r="H34" s="64">
        <v>5</v>
      </c>
      <c r="I34" s="64">
        <v>37802</v>
      </c>
      <c r="J34" s="64">
        <f t="shared" si="1"/>
        <v>256</v>
      </c>
      <c r="K34" s="64">
        <f t="shared" si="2"/>
        <v>4349803</v>
      </c>
      <c r="O34">
        <v>4349803</v>
      </c>
      <c r="P34">
        <v>526246</v>
      </c>
      <c r="Q34">
        <f t="shared" si="3"/>
        <v>4876049</v>
      </c>
    </row>
    <row r="35" spans="1:17" ht="21.75" customHeight="1">
      <c r="A35" s="209" t="s">
        <v>37</v>
      </c>
      <c r="B35" s="63">
        <v>175</v>
      </c>
      <c r="C35" s="63">
        <v>318055</v>
      </c>
      <c r="D35" s="63">
        <v>712</v>
      </c>
      <c r="E35" s="63">
        <v>1488450</v>
      </c>
      <c r="F35" s="63">
        <v>226</v>
      </c>
      <c r="G35" s="63">
        <v>250140</v>
      </c>
      <c r="H35" s="63">
        <v>100</v>
      </c>
      <c r="I35" s="63">
        <v>191615</v>
      </c>
      <c r="J35" s="63">
        <f t="shared" si="1"/>
        <v>4768</v>
      </c>
      <c r="K35" s="63">
        <f t="shared" si="2"/>
        <v>18313220</v>
      </c>
      <c r="O35">
        <v>18313220</v>
      </c>
      <c r="P35">
        <v>1640680</v>
      </c>
      <c r="Q35">
        <f t="shared" si="3"/>
        <v>19953900</v>
      </c>
    </row>
    <row r="36" spans="1:17" ht="21.75" customHeight="1">
      <c r="A36" s="210" t="s">
        <v>38</v>
      </c>
      <c r="B36" s="64">
        <v>20</v>
      </c>
      <c r="C36" s="64">
        <v>217100</v>
      </c>
      <c r="D36" s="64">
        <v>17</v>
      </c>
      <c r="E36" s="64">
        <v>184000</v>
      </c>
      <c r="F36" s="64">
        <v>23</v>
      </c>
      <c r="G36" s="64">
        <v>193300</v>
      </c>
      <c r="H36" s="64">
        <v>25</v>
      </c>
      <c r="I36" s="64">
        <v>155200</v>
      </c>
      <c r="J36" s="64">
        <f t="shared" si="1"/>
        <v>388</v>
      </c>
      <c r="K36" s="64">
        <f t="shared" si="2"/>
        <v>5132625</v>
      </c>
      <c r="O36">
        <v>5132625</v>
      </c>
      <c r="P36">
        <v>1102850</v>
      </c>
      <c r="Q36">
        <f t="shared" si="3"/>
        <v>6235475</v>
      </c>
    </row>
    <row r="37" spans="1:17" ht="21.75" customHeight="1">
      <c r="A37" s="209" t="s">
        <v>96</v>
      </c>
      <c r="B37" s="63">
        <v>27</v>
      </c>
      <c r="C37" s="63">
        <v>81145</v>
      </c>
      <c r="D37" s="63">
        <v>100</v>
      </c>
      <c r="E37" s="63">
        <v>479450</v>
      </c>
      <c r="F37" s="63">
        <v>52</v>
      </c>
      <c r="G37" s="63">
        <v>230850</v>
      </c>
      <c r="H37" s="63">
        <v>26</v>
      </c>
      <c r="I37" s="63">
        <v>192300</v>
      </c>
      <c r="J37" s="63">
        <f t="shared" si="1"/>
        <v>817</v>
      </c>
      <c r="K37" s="63">
        <f t="shared" si="2"/>
        <v>8600720</v>
      </c>
      <c r="O37">
        <v>8600720</v>
      </c>
      <c r="P37">
        <v>1741020</v>
      </c>
      <c r="Q37">
        <f t="shared" si="3"/>
        <v>10341740</v>
      </c>
    </row>
    <row r="38" spans="1:17" ht="21.75" customHeight="1">
      <c r="A38" s="210" t="s">
        <v>95</v>
      </c>
      <c r="B38" s="64">
        <v>59</v>
      </c>
      <c r="C38" s="64">
        <v>180450</v>
      </c>
      <c r="D38" s="64">
        <v>104</v>
      </c>
      <c r="E38" s="64">
        <v>347150</v>
      </c>
      <c r="F38" s="64">
        <v>71</v>
      </c>
      <c r="G38" s="64">
        <v>230200</v>
      </c>
      <c r="H38" s="64">
        <v>3</v>
      </c>
      <c r="I38" s="64">
        <v>2800</v>
      </c>
      <c r="J38" s="64">
        <f t="shared" si="1"/>
        <v>1457</v>
      </c>
      <c r="K38" s="64">
        <f t="shared" si="2"/>
        <v>11494325</v>
      </c>
      <c r="O38">
        <v>11494325</v>
      </c>
      <c r="P38">
        <v>1712170</v>
      </c>
      <c r="Q38">
        <f t="shared" si="3"/>
        <v>13206495</v>
      </c>
    </row>
    <row r="39" spans="1:17" ht="21.75" customHeight="1">
      <c r="A39" s="209" t="s">
        <v>39</v>
      </c>
      <c r="B39" s="63">
        <v>18</v>
      </c>
      <c r="C39" s="63">
        <v>102300</v>
      </c>
      <c r="D39" s="63">
        <v>19</v>
      </c>
      <c r="E39" s="63">
        <v>137675</v>
      </c>
      <c r="F39" s="63">
        <v>13</v>
      </c>
      <c r="G39" s="63">
        <v>45700</v>
      </c>
      <c r="H39" s="63">
        <v>0</v>
      </c>
      <c r="I39" s="63">
        <v>0</v>
      </c>
      <c r="J39" s="63">
        <f t="shared" si="1"/>
        <v>301</v>
      </c>
      <c r="K39" s="63">
        <f t="shared" si="2"/>
        <v>4342725</v>
      </c>
      <c r="O39">
        <v>4342725</v>
      </c>
      <c r="P39">
        <v>689669</v>
      </c>
      <c r="Q39">
        <f t="shared" si="3"/>
        <v>5032394</v>
      </c>
    </row>
    <row r="40" spans="1:17" ht="21.75" customHeight="1" thickBot="1">
      <c r="A40" s="210" t="s">
        <v>40</v>
      </c>
      <c r="B40" s="64">
        <v>79</v>
      </c>
      <c r="C40" s="64">
        <v>1366750</v>
      </c>
      <c r="D40" s="64">
        <v>122</v>
      </c>
      <c r="E40" s="64">
        <v>1524245</v>
      </c>
      <c r="F40" s="64">
        <v>77</v>
      </c>
      <c r="G40" s="64">
        <v>768820</v>
      </c>
      <c r="H40" s="64">
        <v>63</v>
      </c>
      <c r="I40" s="64">
        <v>776995</v>
      </c>
      <c r="J40" s="64">
        <f t="shared" si="1"/>
        <v>1802</v>
      </c>
      <c r="K40" s="64">
        <f t="shared" si="2"/>
        <v>24529020</v>
      </c>
      <c r="O40">
        <v>24529020</v>
      </c>
      <c r="P40">
        <v>2624664</v>
      </c>
      <c r="Q40">
        <f t="shared" si="3"/>
        <v>27153684</v>
      </c>
    </row>
    <row r="41" spans="1:17" ht="21.75" customHeight="1" thickBot="1">
      <c r="A41" s="166" t="s">
        <v>3</v>
      </c>
      <c r="B41" s="76">
        <f aca="true" t="shared" si="4" ref="B41:K41">SUM(B29:B40)</f>
        <v>676</v>
      </c>
      <c r="C41" s="76">
        <f t="shared" si="4"/>
        <v>3278840</v>
      </c>
      <c r="D41" s="76">
        <f t="shared" si="4"/>
        <v>1804</v>
      </c>
      <c r="E41" s="76">
        <f t="shared" si="4"/>
        <v>5744605</v>
      </c>
      <c r="F41" s="76">
        <f t="shared" si="4"/>
        <v>672</v>
      </c>
      <c r="G41" s="76">
        <f t="shared" si="4"/>
        <v>2337295</v>
      </c>
      <c r="H41" s="76">
        <f t="shared" si="4"/>
        <v>243</v>
      </c>
      <c r="I41" s="76">
        <f t="shared" si="4"/>
        <v>1422667</v>
      </c>
      <c r="J41" s="76">
        <f t="shared" si="4"/>
        <v>23850</v>
      </c>
      <c r="K41" s="76">
        <f t="shared" si="4"/>
        <v>120014512</v>
      </c>
      <c r="N41" t="s">
        <v>91</v>
      </c>
      <c r="O41">
        <f>SUM(O29:O40)</f>
        <v>120014512</v>
      </c>
      <c r="P41">
        <f>SUM(P29:P40)</f>
        <v>14562383</v>
      </c>
      <c r="Q41">
        <f>SUM(Q29:Q40)</f>
        <v>134576895</v>
      </c>
    </row>
    <row r="42" ht="15.75" thickTop="1">
      <c r="H42" s="10"/>
    </row>
    <row r="43" spans="1:6" ht="15">
      <c r="A43" s="71"/>
      <c r="B43" s="71"/>
      <c r="C43" s="71"/>
      <c r="D43" s="71"/>
      <c r="E43" s="71"/>
      <c r="F43" s="71"/>
    </row>
    <row r="46" ht="15">
      <c r="K46" s="10"/>
    </row>
  </sheetData>
  <sheetProtection/>
  <mergeCells count="17">
    <mergeCell ref="A25:K25"/>
    <mergeCell ref="A3:I3"/>
    <mergeCell ref="A4:B4"/>
    <mergeCell ref="H4:I4"/>
    <mergeCell ref="B5:C5"/>
    <mergeCell ref="D5:E5"/>
    <mergeCell ref="F5:G5"/>
    <mergeCell ref="H5:I5"/>
    <mergeCell ref="A5:A6"/>
    <mergeCell ref="A26:B26"/>
    <mergeCell ref="A27:A28"/>
    <mergeCell ref="B27:C27"/>
    <mergeCell ref="F27:G27"/>
    <mergeCell ref="H27:I27"/>
    <mergeCell ref="H26:K26"/>
    <mergeCell ref="J27:K27"/>
    <mergeCell ref="D27:E27"/>
  </mergeCells>
  <printOptions/>
  <pageMargins left="1" right="1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6"/>
  <sheetViews>
    <sheetView rightToLeft="1" zoomScalePageLayoutView="0" workbookViewId="0" topLeftCell="A1">
      <selection activeCell="M11" sqref="M11"/>
    </sheetView>
  </sheetViews>
  <sheetFormatPr defaultColWidth="9.140625" defaultRowHeight="15"/>
  <cols>
    <col min="1" max="1" width="13.421875" style="0" customWidth="1"/>
    <col min="2" max="2" width="10.57421875" style="0" customWidth="1"/>
    <col min="3" max="3" width="10.140625" style="0" customWidth="1"/>
    <col min="4" max="4" width="13.7109375" style="0" customWidth="1"/>
    <col min="5" max="5" width="7.7109375" style="0" customWidth="1"/>
    <col min="6" max="6" width="13.57421875" style="0" customWidth="1"/>
    <col min="7" max="7" width="8.28125" style="0" customWidth="1"/>
    <col min="8" max="8" width="13.421875" style="0" customWidth="1"/>
    <col min="9" max="9" width="10.140625" style="0" customWidth="1"/>
    <col min="10" max="10" width="16.8515625" style="0" customWidth="1"/>
  </cols>
  <sheetData>
    <row r="3" spans="2:10" ht="22.5" customHeight="1">
      <c r="B3" s="294" t="s">
        <v>432</v>
      </c>
      <c r="C3" s="294"/>
      <c r="D3" s="294"/>
      <c r="E3" s="294"/>
      <c r="F3" s="294"/>
      <c r="G3" s="294"/>
      <c r="H3" s="294"/>
      <c r="I3" s="294"/>
      <c r="J3" s="294"/>
    </row>
    <row r="4" spans="2:10" ht="24.75" customHeight="1">
      <c r="B4" s="110" t="s">
        <v>329</v>
      </c>
      <c r="C4" s="110"/>
      <c r="D4" s="110"/>
      <c r="E4" s="110"/>
      <c r="F4" s="110"/>
      <c r="G4" s="110"/>
      <c r="H4" s="110"/>
      <c r="I4" s="110" t="s">
        <v>87</v>
      </c>
      <c r="J4" s="110"/>
    </row>
    <row r="5" spans="2:10" ht="27.75" customHeight="1">
      <c r="B5" s="295" t="s">
        <v>9</v>
      </c>
      <c r="C5" s="200" t="s">
        <v>330</v>
      </c>
      <c r="D5" s="200"/>
      <c r="E5" s="200" t="s">
        <v>331</v>
      </c>
      <c r="F5" s="200"/>
      <c r="G5" s="200" t="s">
        <v>332</v>
      </c>
      <c r="H5" s="200"/>
      <c r="I5" s="200" t="s">
        <v>333</v>
      </c>
      <c r="J5" s="200"/>
    </row>
    <row r="6" spans="2:10" ht="22.5" customHeight="1" thickBot="1">
      <c r="B6" s="296"/>
      <c r="C6" s="201" t="s">
        <v>64</v>
      </c>
      <c r="D6" s="201" t="s">
        <v>334</v>
      </c>
      <c r="E6" s="201" t="s">
        <v>64</v>
      </c>
      <c r="F6" s="201" t="s">
        <v>335</v>
      </c>
      <c r="G6" s="201" t="s">
        <v>64</v>
      </c>
      <c r="H6" s="201" t="s">
        <v>336</v>
      </c>
      <c r="I6" s="201" t="s">
        <v>64</v>
      </c>
      <c r="J6" s="201" t="s">
        <v>337</v>
      </c>
    </row>
    <row r="7" spans="2:10" ht="19.5" customHeight="1" thickTop="1">
      <c r="B7" s="271" t="s">
        <v>339</v>
      </c>
      <c r="C7" s="226">
        <v>25</v>
      </c>
      <c r="D7" s="226">
        <v>9846130</v>
      </c>
      <c r="E7" s="226">
        <v>57</v>
      </c>
      <c r="F7" s="226">
        <v>60224805</v>
      </c>
      <c r="G7" s="226">
        <v>22</v>
      </c>
      <c r="H7" s="226">
        <v>1507743</v>
      </c>
      <c r="I7" s="226">
        <f>C7+E7+G7</f>
        <v>104</v>
      </c>
      <c r="J7" s="226">
        <f>D7+F7+H7</f>
        <v>71578678</v>
      </c>
    </row>
    <row r="8" spans="2:10" ht="19.5" customHeight="1">
      <c r="B8" s="272" t="s">
        <v>33</v>
      </c>
      <c r="C8" s="227">
        <v>0</v>
      </c>
      <c r="D8" s="227">
        <v>0</v>
      </c>
      <c r="E8" s="227">
        <v>30</v>
      </c>
      <c r="F8" s="227">
        <v>19607467</v>
      </c>
      <c r="G8" s="227">
        <v>14</v>
      </c>
      <c r="H8" s="227">
        <v>6455719</v>
      </c>
      <c r="I8" s="227">
        <f aca="true" t="shared" si="0" ref="I8:I18">C8+E8+G8</f>
        <v>44</v>
      </c>
      <c r="J8" s="227">
        <f aca="true" t="shared" si="1" ref="J8:J18">D8+F8+H8</f>
        <v>26063186</v>
      </c>
    </row>
    <row r="9" spans="2:10" ht="19.5" customHeight="1">
      <c r="B9" s="271" t="s">
        <v>34</v>
      </c>
      <c r="C9" s="226">
        <v>35</v>
      </c>
      <c r="D9" s="226">
        <v>12281761</v>
      </c>
      <c r="E9" s="226">
        <v>75</v>
      </c>
      <c r="F9" s="226">
        <v>90216399</v>
      </c>
      <c r="G9" s="226">
        <v>0</v>
      </c>
      <c r="H9" s="226">
        <v>0</v>
      </c>
      <c r="I9" s="226">
        <f t="shared" si="0"/>
        <v>110</v>
      </c>
      <c r="J9" s="226">
        <f t="shared" si="1"/>
        <v>102498160</v>
      </c>
    </row>
    <row r="10" spans="2:10" ht="19.5" customHeight="1">
      <c r="B10" s="272" t="s">
        <v>340</v>
      </c>
      <c r="C10" s="227">
        <v>44</v>
      </c>
      <c r="D10" s="227">
        <v>18272911</v>
      </c>
      <c r="E10" s="227">
        <v>98</v>
      </c>
      <c r="F10" s="227">
        <v>91100651</v>
      </c>
      <c r="G10" s="227">
        <v>30</v>
      </c>
      <c r="H10" s="227">
        <v>4243989</v>
      </c>
      <c r="I10" s="227">
        <f t="shared" si="0"/>
        <v>172</v>
      </c>
      <c r="J10" s="227">
        <f t="shared" si="1"/>
        <v>113617551</v>
      </c>
    </row>
    <row r="11" spans="2:10" ht="19.5" customHeight="1">
      <c r="B11" s="271" t="s">
        <v>35</v>
      </c>
      <c r="C11" s="226">
        <v>6</v>
      </c>
      <c r="D11" s="226">
        <v>11164610</v>
      </c>
      <c r="E11" s="226">
        <v>12</v>
      </c>
      <c r="F11" s="226">
        <v>15167675</v>
      </c>
      <c r="G11" s="226">
        <v>6</v>
      </c>
      <c r="H11" s="226">
        <v>4690160</v>
      </c>
      <c r="I11" s="226">
        <f t="shared" si="0"/>
        <v>24</v>
      </c>
      <c r="J11" s="226">
        <f t="shared" si="1"/>
        <v>31022445</v>
      </c>
    </row>
    <row r="12" spans="2:10" ht="19.5" customHeight="1">
      <c r="B12" s="272" t="s">
        <v>36</v>
      </c>
      <c r="C12" s="227">
        <v>5</v>
      </c>
      <c r="D12" s="227">
        <v>10376288</v>
      </c>
      <c r="E12" s="227">
        <v>9</v>
      </c>
      <c r="F12" s="227">
        <v>6488819</v>
      </c>
      <c r="G12" s="227">
        <v>4</v>
      </c>
      <c r="H12" s="227">
        <v>4649847</v>
      </c>
      <c r="I12" s="227">
        <f t="shared" si="0"/>
        <v>18</v>
      </c>
      <c r="J12" s="227">
        <f t="shared" si="1"/>
        <v>21514954</v>
      </c>
    </row>
    <row r="13" spans="2:10" ht="19.5" customHeight="1">
      <c r="B13" s="271" t="s">
        <v>37</v>
      </c>
      <c r="C13" s="226">
        <v>20</v>
      </c>
      <c r="D13" s="226">
        <v>5523176</v>
      </c>
      <c r="E13" s="226">
        <v>36</v>
      </c>
      <c r="F13" s="226">
        <v>101549690</v>
      </c>
      <c r="G13" s="226">
        <v>13</v>
      </c>
      <c r="H13" s="226">
        <v>7615577</v>
      </c>
      <c r="I13" s="226">
        <f t="shared" si="0"/>
        <v>69</v>
      </c>
      <c r="J13" s="226">
        <f t="shared" si="1"/>
        <v>114688443</v>
      </c>
    </row>
    <row r="14" spans="2:10" ht="19.5" customHeight="1">
      <c r="B14" s="272" t="s">
        <v>38</v>
      </c>
      <c r="C14" s="227">
        <v>4</v>
      </c>
      <c r="D14" s="227">
        <v>3170154</v>
      </c>
      <c r="E14" s="227">
        <v>6</v>
      </c>
      <c r="F14" s="227">
        <v>16518423</v>
      </c>
      <c r="G14" s="227">
        <v>0</v>
      </c>
      <c r="H14" s="227">
        <v>0</v>
      </c>
      <c r="I14" s="227">
        <f t="shared" si="0"/>
        <v>10</v>
      </c>
      <c r="J14" s="227">
        <f t="shared" si="1"/>
        <v>19688577</v>
      </c>
    </row>
    <row r="15" spans="2:10" ht="19.5" customHeight="1">
      <c r="B15" s="271" t="s">
        <v>96</v>
      </c>
      <c r="C15" s="226">
        <v>1</v>
      </c>
      <c r="D15" s="226">
        <v>359140</v>
      </c>
      <c r="E15" s="226">
        <v>15</v>
      </c>
      <c r="F15" s="226">
        <v>44535985</v>
      </c>
      <c r="G15" s="226">
        <v>0</v>
      </c>
      <c r="H15" s="226">
        <v>0</v>
      </c>
      <c r="I15" s="226">
        <f t="shared" si="0"/>
        <v>16</v>
      </c>
      <c r="J15" s="226">
        <f t="shared" si="1"/>
        <v>44895125</v>
      </c>
    </row>
    <row r="16" spans="2:10" ht="19.5" customHeight="1">
      <c r="B16" s="272" t="s">
        <v>95</v>
      </c>
      <c r="C16" s="227">
        <v>13</v>
      </c>
      <c r="D16" s="227">
        <v>11530395</v>
      </c>
      <c r="E16" s="227">
        <v>14</v>
      </c>
      <c r="F16" s="227">
        <v>17655192</v>
      </c>
      <c r="G16" s="227">
        <v>15</v>
      </c>
      <c r="H16" s="227">
        <v>26986604</v>
      </c>
      <c r="I16" s="227">
        <f t="shared" si="0"/>
        <v>42</v>
      </c>
      <c r="J16" s="227">
        <f t="shared" si="1"/>
        <v>56172191</v>
      </c>
    </row>
    <row r="17" spans="2:10" ht="19.5" customHeight="1">
      <c r="B17" s="271" t="s">
        <v>39</v>
      </c>
      <c r="C17" s="226">
        <v>7</v>
      </c>
      <c r="D17" s="226">
        <v>5714021</v>
      </c>
      <c r="E17" s="226">
        <v>4</v>
      </c>
      <c r="F17" s="226">
        <v>13953601</v>
      </c>
      <c r="G17" s="226">
        <v>2</v>
      </c>
      <c r="H17" s="226">
        <v>1667297</v>
      </c>
      <c r="I17" s="226">
        <f t="shared" si="0"/>
        <v>13</v>
      </c>
      <c r="J17" s="226">
        <f t="shared" si="1"/>
        <v>21334919</v>
      </c>
    </row>
    <row r="18" spans="2:10" ht="19.5" customHeight="1">
      <c r="B18" s="272" t="s">
        <v>40</v>
      </c>
      <c r="C18" s="227">
        <v>17</v>
      </c>
      <c r="D18" s="227">
        <v>30610831</v>
      </c>
      <c r="E18" s="227">
        <v>27</v>
      </c>
      <c r="F18" s="227">
        <v>65029199</v>
      </c>
      <c r="G18" s="227">
        <v>20</v>
      </c>
      <c r="H18" s="227">
        <v>96990562</v>
      </c>
      <c r="I18" s="227">
        <f t="shared" si="0"/>
        <v>64</v>
      </c>
      <c r="J18" s="227">
        <f t="shared" si="1"/>
        <v>192630592</v>
      </c>
    </row>
    <row r="19" spans="2:10" ht="19.5" customHeight="1" thickBot="1">
      <c r="B19" s="273" t="s">
        <v>3</v>
      </c>
      <c r="C19" s="228">
        <f aca="true" t="shared" si="2" ref="C19:J19">SUM(C7:C18)</f>
        <v>177</v>
      </c>
      <c r="D19" s="228">
        <f t="shared" si="2"/>
        <v>118849417</v>
      </c>
      <c r="E19" s="228">
        <f t="shared" si="2"/>
        <v>383</v>
      </c>
      <c r="F19" s="228">
        <f t="shared" si="2"/>
        <v>542047906</v>
      </c>
      <c r="G19" s="228">
        <f t="shared" si="2"/>
        <v>126</v>
      </c>
      <c r="H19" s="228">
        <f t="shared" si="2"/>
        <v>154807498</v>
      </c>
      <c r="I19" s="228">
        <f t="shared" si="2"/>
        <v>686</v>
      </c>
      <c r="J19" s="228">
        <f t="shared" si="2"/>
        <v>815704821</v>
      </c>
    </row>
    <row r="20" ht="15.75" thickTop="1"/>
    <row r="26" ht="15">
      <c r="D26" t="s">
        <v>382</v>
      </c>
    </row>
  </sheetData>
  <sheetProtection/>
  <mergeCells count="2">
    <mergeCell ref="B3:J3"/>
    <mergeCell ref="B5:B6"/>
  </mergeCells>
  <printOptions/>
  <pageMargins left="0.7" right="0.7" top="1.01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3"/>
  <sheetViews>
    <sheetView rightToLeft="1" zoomScalePageLayoutView="0" workbookViewId="0" topLeftCell="A1">
      <selection activeCell="M10" sqref="M10"/>
    </sheetView>
  </sheetViews>
  <sheetFormatPr defaultColWidth="9.140625" defaultRowHeight="15"/>
  <cols>
    <col min="1" max="1" width="14.28125" style="0" customWidth="1"/>
    <col min="2" max="2" width="10.140625" style="0" customWidth="1"/>
    <col min="3" max="3" width="9.28125" style="0" customWidth="1"/>
    <col min="4" max="4" width="12.57421875" style="0" customWidth="1"/>
    <col min="5" max="5" width="8.7109375" style="0" customWidth="1"/>
    <col min="6" max="6" width="12.7109375" style="0" customWidth="1"/>
    <col min="7" max="7" width="10.00390625" style="0" customWidth="1"/>
    <col min="8" max="8" width="12.00390625" style="0" customWidth="1"/>
    <col min="9" max="9" width="9.57421875" style="0" customWidth="1"/>
    <col min="10" max="10" width="16.00390625" style="0" customWidth="1"/>
    <col min="13" max="13" width="20.421875" style="0" customWidth="1"/>
    <col min="14" max="14" width="15.00390625" style="0" customWidth="1"/>
    <col min="15" max="15" width="15.28125" style="0" customWidth="1"/>
    <col min="16" max="16" width="11.421875" style="0" customWidth="1"/>
  </cols>
  <sheetData>
    <row r="1" spans="1:10" ht="17.25" customHeight="1">
      <c r="A1" s="297" t="s">
        <v>455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6.5" customHeight="1">
      <c r="A2" s="299" t="s">
        <v>263</v>
      </c>
      <c r="B2" s="299"/>
      <c r="C2" s="299"/>
      <c r="D2" s="137"/>
      <c r="E2" s="137"/>
      <c r="F2" s="137"/>
      <c r="G2" s="298" t="s">
        <v>88</v>
      </c>
      <c r="H2" s="298"/>
      <c r="I2" s="298"/>
      <c r="J2" s="298"/>
    </row>
    <row r="3" spans="1:16" ht="13.5" customHeight="1">
      <c r="A3" s="385" t="s">
        <v>94</v>
      </c>
      <c r="B3" s="385" t="s">
        <v>117</v>
      </c>
      <c r="C3" s="385" t="s">
        <v>293</v>
      </c>
      <c r="D3" s="385"/>
      <c r="E3" s="385" t="s">
        <v>294</v>
      </c>
      <c r="F3" s="385"/>
      <c r="G3" s="385" t="s">
        <v>295</v>
      </c>
      <c r="H3" s="385"/>
      <c r="I3" s="385" t="s">
        <v>296</v>
      </c>
      <c r="J3" s="385"/>
      <c r="O3" s="372"/>
      <c r="P3" s="372"/>
    </row>
    <row r="4" spans="1:10" ht="14.25" customHeight="1" thickBot="1">
      <c r="A4" s="385"/>
      <c r="B4" s="296"/>
      <c r="C4" s="144" t="s">
        <v>4</v>
      </c>
      <c r="D4" s="144" t="s">
        <v>68</v>
      </c>
      <c r="E4" s="144" t="s">
        <v>4</v>
      </c>
      <c r="F4" s="144" t="s">
        <v>68</v>
      </c>
      <c r="G4" s="144" t="s">
        <v>4</v>
      </c>
      <c r="H4" s="144" t="s">
        <v>68</v>
      </c>
      <c r="I4" s="145" t="s">
        <v>4</v>
      </c>
      <c r="J4" s="145" t="s">
        <v>68</v>
      </c>
    </row>
    <row r="5" spans="1:10" ht="19.5" customHeight="1" thickTop="1">
      <c r="A5" s="386" t="s">
        <v>76</v>
      </c>
      <c r="B5" s="126" t="s">
        <v>74</v>
      </c>
      <c r="C5" s="222">
        <v>281</v>
      </c>
      <c r="D5" s="222">
        <v>12803190</v>
      </c>
      <c r="E5" s="222">
        <v>566</v>
      </c>
      <c r="F5" s="222">
        <v>17790605</v>
      </c>
      <c r="G5" s="222">
        <v>178</v>
      </c>
      <c r="H5" s="222">
        <v>6530700</v>
      </c>
      <c r="I5" s="92">
        <f>C5+E5+G5</f>
        <v>1025</v>
      </c>
      <c r="J5" s="92">
        <f>D5+F5+H5</f>
        <v>37124495</v>
      </c>
    </row>
    <row r="6" spans="1:10" ht="19.5" customHeight="1">
      <c r="A6" s="387"/>
      <c r="B6" s="127" t="s">
        <v>75</v>
      </c>
      <c r="C6" s="92">
        <v>4</v>
      </c>
      <c r="D6" s="92">
        <v>16000</v>
      </c>
      <c r="E6" s="92">
        <v>6</v>
      </c>
      <c r="F6" s="92">
        <v>49200</v>
      </c>
      <c r="G6" s="92">
        <v>16</v>
      </c>
      <c r="H6" s="92">
        <v>1934800</v>
      </c>
      <c r="I6" s="92">
        <f aca="true" t="shared" si="0" ref="I6:I20">C6+E6+G6</f>
        <v>26</v>
      </c>
      <c r="J6" s="92">
        <v>2065200</v>
      </c>
    </row>
    <row r="7" spans="1:10" ht="18.75" customHeight="1">
      <c r="A7" s="381" t="s">
        <v>71</v>
      </c>
      <c r="B7" s="128" t="s">
        <v>74</v>
      </c>
      <c r="C7" s="90">
        <v>175</v>
      </c>
      <c r="D7" s="90">
        <v>945765</v>
      </c>
      <c r="E7" s="90">
        <v>468</v>
      </c>
      <c r="F7" s="90">
        <v>1949648</v>
      </c>
      <c r="G7" s="90">
        <v>152</v>
      </c>
      <c r="H7" s="90">
        <v>1537495</v>
      </c>
      <c r="I7" s="90">
        <f t="shared" si="0"/>
        <v>795</v>
      </c>
      <c r="J7" s="90">
        <f>D7+F7+H7</f>
        <v>4432908</v>
      </c>
    </row>
    <row r="8" spans="1:10" ht="19.5" customHeight="1">
      <c r="A8" s="381"/>
      <c r="B8" s="128" t="s">
        <v>75</v>
      </c>
      <c r="C8" s="90">
        <v>2</v>
      </c>
      <c r="D8" s="90">
        <v>6000</v>
      </c>
      <c r="E8" s="90">
        <v>0</v>
      </c>
      <c r="F8" s="90">
        <v>0</v>
      </c>
      <c r="G8" s="90">
        <v>0</v>
      </c>
      <c r="H8" s="90">
        <v>0</v>
      </c>
      <c r="I8" s="90">
        <f t="shared" si="0"/>
        <v>2</v>
      </c>
      <c r="J8" s="90">
        <f>D8+F8+H8</f>
        <v>6000</v>
      </c>
    </row>
    <row r="9" spans="1:10" ht="18" customHeight="1">
      <c r="A9" s="387" t="s">
        <v>72</v>
      </c>
      <c r="B9" s="127" t="s">
        <v>74</v>
      </c>
      <c r="C9" s="92">
        <v>164</v>
      </c>
      <c r="D9" s="92">
        <v>3263812</v>
      </c>
      <c r="E9" s="92">
        <v>288</v>
      </c>
      <c r="F9" s="92">
        <v>6394920</v>
      </c>
      <c r="G9" s="92">
        <v>126</v>
      </c>
      <c r="H9" s="92">
        <v>2386485</v>
      </c>
      <c r="I9" s="92">
        <f t="shared" si="0"/>
        <v>578</v>
      </c>
      <c r="J9" s="92">
        <f aca="true" t="shared" si="1" ref="J9:J20">D9+F9+H9</f>
        <v>12045217</v>
      </c>
    </row>
    <row r="10" spans="1:10" ht="21" customHeight="1">
      <c r="A10" s="387"/>
      <c r="B10" s="127" t="s">
        <v>75</v>
      </c>
      <c r="C10" s="92">
        <v>3</v>
      </c>
      <c r="D10" s="92">
        <v>172500</v>
      </c>
      <c r="E10" s="92">
        <v>15</v>
      </c>
      <c r="F10" s="92">
        <v>386600</v>
      </c>
      <c r="G10" s="92">
        <v>1</v>
      </c>
      <c r="H10" s="92">
        <v>2500</v>
      </c>
      <c r="I10" s="92">
        <f t="shared" si="0"/>
        <v>19</v>
      </c>
      <c r="J10" s="92">
        <f t="shared" si="1"/>
        <v>561600</v>
      </c>
    </row>
    <row r="11" spans="1:10" ht="19.5" customHeight="1">
      <c r="A11" s="381" t="s">
        <v>67</v>
      </c>
      <c r="B11" s="128" t="s">
        <v>74</v>
      </c>
      <c r="C11" s="90">
        <v>9073</v>
      </c>
      <c r="D11" s="90">
        <v>19823665</v>
      </c>
      <c r="E11" s="90">
        <v>3450</v>
      </c>
      <c r="F11" s="90">
        <v>18801360</v>
      </c>
      <c r="G11" s="90">
        <v>5487</v>
      </c>
      <c r="H11" s="90">
        <v>12370660</v>
      </c>
      <c r="I11" s="90">
        <f t="shared" si="0"/>
        <v>18010</v>
      </c>
      <c r="J11" s="90">
        <f t="shared" si="1"/>
        <v>50995685</v>
      </c>
    </row>
    <row r="12" spans="1:10" ht="18" customHeight="1">
      <c r="A12" s="381"/>
      <c r="B12" s="128" t="s">
        <v>75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f t="shared" si="0"/>
        <v>0</v>
      </c>
      <c r="J12" s="90">
        <f t="shared" si="1"/>
        <v>0</v>
      </c>
    </row>
    <row r="13" spans="1:10" ht="21" customHeight="1">
      <c r="A13" s="387" t="s">
        <v>73</v>
      </c>
      <c r="B13" s="127" t="s">
        <v>74</v>
      </c>
      <c r="C13" s="92">
        <v>151</v>
      </c>
      <c r="D13" s="92">
        <v>1127950</v>
      </c>
      <c r="E13" s="92">
        <v>411</v>
      </c>
      <c r="F13" s="92">
        <v>1318370</v>
      </c>
      <c r="G13" s="92">
        <v>114</v>
      </c>
      <c r="H13" s="92">
        <v>832520</v>
      </c>
      <c r="I13" s="92">
        <f t="shared" si="0"/>
        <v>676</v>
      </c>
      <c r="J13" s="92">
        <f t="shared" si="1"/>
        <v>3278840</v>
      </c>
    </row>
    <row r="14" spans="1:10" ht="19.5" customHeight="1">
      <c r="A14" s="387"/>
      <c r="B14" s="127" t="s">
        <v>75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f t="shared" si="0"/>
        <v>0</v>
      </c>
      <c r="J14" s="92">
        <f t="shared" si="1"/>
        <v>0</v>
      </c>
    </row>
    <row r="15" spans="1:10" ht="18.75" customHeight="1">
      <c r="A15" s="382" t="s">
        <v>77</v>
      </c>
      <c r="B15" s="128" t="s">
        <v>74</v>
      </c>
      <c r="C15" s="225">
        <v>224</v>
      </c>
      <c r="D15" s="225">
        <v>528010</v>
      </c>
      <c r="E15" s="225">
        <v>1322</v>
      </c>
      <c r="F15" s="225">
        <v>3488625</v>
      </c>
      <c r="G15" s="225">
        <v>258</v>
      </c>
      <c r="H15" s="225">
        <v>1727970</v>
      </c>
      <c r="I15" s="90">
        <f t="shared" si="0"/>
        <v>1804</v>
      </c>
      <c r="J15" s="90">
        <f t="shared" si="1"/>
        <v>5744605</v>
      </c>
    </row>
    <row r="16" spans="1:10" ht="19.5" customHeight="1">
      <c r="A16" s="382"/>
      <c r="B16" s="128" t="s">
        <v>75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f t="shared" si="0"/>
        <v>0</v>
      </c>
      <c r="J16" s="90">
        <f t="shared" si="1"/>
        <v>0</v>
      </c>
    </row>
    <row r="17" spans="1:10" ht="19.5" customHeight="1">
      <c r="A17" s="384" t="s">
        <v>78</v>
      </c>
      <c r="B17" s="127" t="s">
        <v>74</v>
      </c>
      <c r="C17" s="92">
        <v>157</v>
      </c>
      <c r="D17" s="92">
        <v>698944</v>
      </c>
      <c r="E17" s="92">
        <v>388</v>
      </c>
      <c r="F17" s="92">
        <v>988721</v>
      </c>
      <c r="G17" s="92">
        <v>124</v>
      </c>
      <c r="H17" s="92">
        <v>645940</v>
      </c>
      <c r="I17" s="92">
        <f t="shared" si="0"/>
        <v>669</v>
      </c>
      <c r="J17" s="92">
        <f t="shared" si="1"/>
        <v>2333605</v>
      </c>
    </row>
    <row r="18" spans="1:10" ht="22.5" customHeight="1">
      <c r="A18" s="384"/>
      <c r="B18" s="127" t="s">
        <v>75</v>
      </c>
      <c r="C18" s="92">
        <v>0</v>
      </c>
      <c r="D18" s="92">
        <v>0</v>
      </c>
      <c r="E18" s="92">
        <v>3</v>
      </c>
      <c r="F18" s="92">
        <v>3690</v>
      </c>
      <c r="G18" s="92">
        <v>0</v>
      </c>
      <c r="H18" s="92">
        <v>0</v>
      </c>
      <c r="I18" s="92">
        <f t="shared" si="0"/>
        <v>3</v>
      </c>
      <c r="J18" s="92">
        <f t="shared" si="1"/>
        <v>3690</v>
      </c>
    </row>
    <row r="19" spans="1:10" ht="20.25" customHeight="1">
      <c r="A19" s="382" t="s">
        <v>70</v>
      </c>
      <c r="B19" s="128" t="s">
        <v>74</v>
      </c>
      <c r="C19" s="90">
        <v>35</v>
      </c>
      <c r="D19" s="90">
        <v>310252</v>
      </c>
      <c r="E19" s="90">
        <v>155</v>
      </c>
      <c r="F19" s="90">
        <v>616585</v>
      </c>
      <c r="G19" s="90">
        <v>53</v>
      </c>
      <c r="H19" s="90">
        <v>495830</v>
      </c>
      <c r="I19" s="90">
        <f t="shared" si="0"/>
        <v>243</v>
      </c>
      <c r="J19" s="90">
        <f t="shared" si="1"/>
        <v>1422667</v>
      </c>
    </row>
    <row r="20" spans="1:10" ht="17.25" customHeight="1" thickBot="1">
      <c r="A20" s="383"/>
      <c r="B20" s="128" t="s">
        <v>75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f t="shared" si="0"/>
        <v>0</v>
      </c>
      <c r="J20" s="90">
        <f t="shared" si="1"/>
        <v>0</v>
      </c>
    </row>
    <row r="21" spans="1:10" ht="24" customHeight="1" thickBot="1">
      <c r="A21" s="388" t="s">
        <v>3</v>
      </c>
      <c r="B21" s="91" t="s">
        <v>115</v>
      </c>
      <c r="C21" s="223">
        <f>C5+C7+C9+C11+C13+C15+C17+C19</f>
        <v>10260</v>
      </c>
      <c r="D21" s="223">
        <f aca="true" t="shared" si="2" ref="D21:J21">D5+D7+D9+D11+D13+D15+D17+D19</f>
        <v>39501588</v>
      </c>
      <c r="E21" s="223">
        <f t="shared" si="2"/>
        <v>7048</v>
      </c>
      <c r="F21" s="223">
        <f t="shared" si="2"/>
        <v>51348834</v>
      </c>
      <c r="G21" s="223">
        <f t="shared" si="2"/>
        <v>6492</v>
      </c>
      <c r="H21" s="223">
        <f>H5+H7+H9+H11+H13+H15+H17+H19</f>
        <v>26527600</v>
      </c>
      <c r="I21" s="223">
        <f t="shared" si="2"/>
        <v>23800</v>
      </c>
      <c r="J21" s="223">
        <f t="shared" si="2"/>
        <v>117378022</v>
      </c>
    </row>
    <row r="22" spans="1:10" ht="17.25" customHeight="1" thickBot="1" thickTop="1">
      <c r="A22" s="389"/>
      <c r="B22" s="92" t="s">
        <v>116</v>
      </c>
      <c r="C22" s="92">
        <f>C6+C8+C10+C12+C14+C16+C18+C20</f>
        <v>9</v>
      </c>
      <c r="D22" s="92">
        <f aca="true" t="shared" si="3" ref="D22:J22">D6+D8+D10+D12+D14+D16+D18+D20</f>
        <v>194500</v>
      </c>
      <c r="E22" s="92">
        <f t="shared" si="3"/>
        <v>24</v>
      </c>
      <c r="F22" s="92">
        <f t="shared" si="3"/>
        <v>439490</v>
      </c>
      <c r="G22" s="92">
        <f t="shared" si="3"/>
        <v>17</v>
      </c>
      <c r="H22" s="92">
        <f>H6+H8+H10+H12+H14+H16+H18+H20</f>
        <v>1937300</v>
      </c>
      <c r="I22" s="92">
        <f t="shared" si="3"/>
        <v>50</v>
      </c>
      <c r="J22" s="92">
        <f t="shared" si="3"/>
        <v>2636490</v>
      </c>
    </row>
    <row r="23" spans="1:10" ht="21.75" customHeight="1" thickBot="1">
      <c r="A23" s="390" t="s">
        <v>86</v>
      </c>
      <c r="B23" s="390"/>
      <c r="C23" s="224">
        <f>C21+C22</f>
        <v>10269</v>
      </c>
      <c r="D23" s="224">
        <f aca="true" t="shared" si="4" ref="D23:J23">D21+D22</f>
        <v>39696088</v>
      </c>
      <c r="E23" s="224">
        <f t="shared" si="4"/>
        <v>7072</v>
      </c>
      <c r="F23" s="224">
        <f t="shared" si="4"/>
        <v>51788324</v>
      </c>
      <c r="G23" s="224">
        <f t="shared" si="4"/>
        <v>6509</v>
      </c>
      <c r="H23" s="224">
        <f t="shared" si="4"/>
        <v>28464900</v>
      </c>
      <c r="I23" s="224">
        <f t="shared" si="4"/>
        <v>23850</v>
      </c>
      <c r="J23" s="224">
        <f t="shared" si="4"/>
        <v>120014512</v>
      </c>
    </row>
  </sheetData>
  <sheetProtection/>
  <mergeCells count="20">
    <mergeCell ref="A21:A22"/>
    <mergeCell ref="O3:P3"/>
    <mergeCell ref="A23:B23"/>
    <mergeCell ref="I3:J3"/>
    <mergeCell ref="A13:A14"/>
    <mergeCell ref="A3:A4"/>
    <mergeCell ref="C3:D3"/>
    <mergeCell ref="A9:A10"/>
    <mergeCell ref="A15:A16"/>
    <mergeCell ref="E3:F3"/>
    <mergeCell ref="A19:A20"/>
    <mergeCell ref="A17:A18"/>
    <mergeCell ref="A1:J1"/>
    <mergeCell ref="G2:J2"/>
    <mergeCell ref="B3:B4"/>
    <mergeCell ref="A5:A6"/>
    <mergeCell ref="A7:A8"/>
    <mergeCell ref="A11:A12"/>
    <mergeCell ref="G3:H3"/>
    <mergeCell ref="A2:C2"/>
  </mergeCells>
  <printOptions/>
  <pageMargins left="1" right="1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20"/>
  <sheetViews>
    <sheetView rightToLeft="1" zoomScalePageLayoutView="0" workbookViewId="0" topLeftCell="A1">
      <selection activeCell="L9" sqref="L9"/>
    </sheetView>
  </sheetViews>
  <sheetFormatPr defaultColWidth="9.140625" defaultRowHeight="15"/>
  <cols>
    <col min="1" max="1" width="10.8515625" style="0" customWidth="1"/>
    <col min="2" max="2" width="15.421875" style="0" customWidth="1"/>
    <col min="3" max="5" width="13.421875" style="0" customWidth="1"/>
    <col min="6" max="6" width="15.421875" style="0" customWidth="1"/>
    <col min="7" max="7" width="16.8515625" style="0" customWidth="1"/>
    <col min="8" max="8" width="15.7109375" style="0" customWidth="1"/>
    <col min="13" max="13" width="14.00390625" style="0" customWidth="1"/>
  </cols>
  <sheetData>
    <row r="2" spans="1:8" ht="21.75" customHeight="1">
      <c r="A2" s="297" t="s">
        <v>447</v>
      </c>
      <c r="B2" s="297"/>
      <c r="C2" s="297"/>
      <c r="D2" s="297"/>
      <c r="E2" s="297"/>
      <c r="F2" s="297"/>
      <c r="G2" s="297"/>
      <c r="H2" s="297"/>
    </row>
    <row r="3" spans="1:8" ht="16.5" customHeight="1">
      <c r="A3" s="299" t="s">
        <v>386</v>
      </c>
      <c r="B3" s="299"/>
      <c r="C3" s="137"/>
      <c r="D3" s="137"/>
      <c r="E3" s="137"/>
      <c r="F3" s="137"/>
      <c r="G3" s="298" t="s">
        <v>87</v>
      </c>
      <c r="H3" s="298"/>
    </row>
    <row r="4" spans="1:8" ht="30.75" customHeight="1" thickBot="1">
      <c r="A4" s="107" t="s">
        <v>9</v>
      </c>
      <c r="B4" s="107" t="s">
        <v>79</v>
      </c>
      <c r="C4" s="107" t="s">
        <v>80</v>
      </c>
      <c r="D4" s="107" t="s">
        <v>81</v>
      </c>
      <c r="E4" s="107" t="s">
        <v>82</v>
      </c>
      <c r="F4" s="107" t="s">
        <v>83</v>
      </c>
      <c r="G4" s="107" t="s">
        <v>84</v>
      </c>
      <c r="H4" s="107" t="s">
        <v>3</v>
      </c>
    </row>
    <row r="5" spans="1:13" ht="24.75" customHeight="1" thickTop="1">
      <c r="A5" s="104" t="s">
        <v>339</v>
      </c>
      <c r="B5" s="63">
        <v>25300</v>
      </c>
      <c r="C5" s="63">
        <v>324600</v>
      </c>
      <c r="D5" s="63">
        <v>24450</v>
      </c>
      <c r="E5" s="63">
        <v>68850</v>
      </c>
      <c r="F5" s="63">
        <v>22050</v>
      </c>
      <c r="G5" s="63">
        <v>114590</v>
      </c>
      <c r="H5" s="21">
        <f>B5+C5+D5+E5+F5+G5</f>
        <v>579840</v>
      </c>
      <c r="I5" s="10"/>
      <c r="K5" s="10"/>
      <c r="M5" s="10"/>
    </row>
    <row r="6" spans="1:8" ht="24.75" customHeight="1">
      <c r="A6" s="105" t="s">
        <v>33</v>
      </c>
      <c r="B6" s="64">
        <v>142926</v>
      </c>
      <c r="C6" s="64">
        <v>212050</v>
      </c>
      <c r="D6" s="64">
        <v>25860</v>
      </c>
      <c r="E6" s="64">
        <v>158900</v>
      </c>
      <c r="F6" s="64">
        <v>16050</v>
      </c>
      <c r="G6" s="64">
        <v>166900</v>
      </c>
      <c r="H6" s="64">
        <f aca="true" t="shared" si="0" ref="H6:H16">B6+C6+D6+E6+F6+G6</f>
        <v>722686</v>
      </c>
    </row>
    <row r="7" spans="1:8" ht="24.75" customHeight="1">
      <c r="A7" s="104" t="s">
        <v>34</v>
      </c>
      <c r="B7" s="63">
        <v>129431</v>
      </c>
      <c r="C7" s="63">
        <v>443400</v>
      </c>
      <c r="D7" s="63">
        <v>35620</v>
      </c>
      <c r="E7" s="63">
        <v>337850</v>
      </c>
      <c r="F7" s="63">
        <v>17800</v>
      </c>
      <c r="G7" s="63">
        <v>130200</v>
      </c>
      <c r="H7" s="21">
        <f t="shared" si="0"/>
        <v>1094301</v>
      </c>
    </row>
    <row r="8" spans="1:8" ht="24.75" customHeight="1">
      <c r="A8" s="105" t="s">
        <v>340</v>
      </c>
      <c r="B8" s="64">
        <v>230087</v>
      </c>
      <c r="C8" s="64">
        <v>631700</v>
      </c>
      <c r="D8" s="64">
        <v>33700</v>
      </c>
      <c r="E8" s="64">
        <v>187500</v>
      </c>
      <c r="F8" s="64">
        <v>16150</v>
      </c>
      <c r="G8" s="64">
        <v>318650</v>
      </c>
      <c r="H8" s="64">
        <f t="shared" si="0"/>
        <v>1417787</v>
      </c>
    </row>
    <row r="9" spans="1:8" ht="24.75" customHeight="1">
      <c r="A9" s="104" t="s">
        <v>35</v>
      </c>
      <c r="B9" s="63">
        <v>177500</v>
      </c>
      <c r="C9" s="63">
        <v>219750</v>
      </c>
      <c r="D9" s="63">
        <v>65220</v>
      </c>
      <c r="E9" s="63">
        <v>97500</v>
      </c>
      <c r="F9" s="63">
        <v>19500</v>
      </c>
      <c r="G9" s="63">
        <v>131000</v>
      </c>
      <c r="H9" s="21">
        <f t="shared" si="0"/>
        <v>710470</v>
      </c>
    </row>
    <row r="10" spans="1:8" ht="24.75" customHeight="1">
      <c r="A10" s="105" t="s">
        <v>36</v>
      </c>
      <c r="B10" s="64">
        <v>104811</v>
      </c>
      <c r="C10" s="64">
        <v>145340</v>
      </c>
      <c r="D10" s="64">
        <v>5500</v>
      </c>
      <c r="E10" s="64">
        <v>118995</v>
      </c>
      <c r="F10" s="64">
        <v>15100</v>
      </c>
      <c r="G10" s="64">
        <v>136500</v>
      </c>
      <c r="H10" s="64">
        <f t="shared" si="0"/>
        <v>526246</v>
      </c>
    </row>
    <row r="11" spans="1:8" ht="24.75" customHeight="1">
      <c r="A11" s="104" t="s">
        <v>37</v>
      </c>
      <c r="B11" s="63">
        <v>217180</v>
      </c>
      <c r="C11" s="63">
        <v>740400</v>
      </c>
      <c r="D11" s="63">
        <v>55300</v>
      </c>
      <c r="E11" s="63">
        <v>468950</v>
      </c>
      <c r="F11" s="63">
        <v>22550</v>
      </c>
      <c r="G11" s="63">
        <v>136300</v>
      </c>
      <c r="H11" s="21">
        <f t="shared" si="0"/>
        <v>1640680</v>
      </c>
    </row>
    <row r="12" spans="1:8" ht="24.75" customHeight="1">
      <c r="A12" s="105" t="s">
        <v>38</v>
      </c>
      <c r="B12" s="64">
        <v>224750</v>
      </c>
      <c r="C12" s="64">
        <v>217600</v>
      </c>
      <c r="D12" s="64">
        <v>53500</v>
      </c>
      <c r="E12" s="64">
        <v>435000</v>
      </c>
      <c r="F12" s="64">
        <v>18000</v>
      </c>
      <c r="G12" s="64">
        <v>154000</v>
      </c>
      <c r="H12" s="64">
        <f t="shared" si="0"/>
        <v>1102850</v>
      </c>
    </row>
    <row r="13" spans="1:8" ht="24.75" customHeight="1">
      <c r="A13" s="104" t="s">
        <v>96</v>
      </c>
      <c r="B13" s="63">
        <v>182020</v>
      </c>
      <c r="C13" s="63">
        <v>126650</v>
      </c>
      <c r="D13" s="63">
        <v>51000</v>
      </c>
      <c r="E13" s="63">
        <v>1085200</v>
      </c>
      <c r="F13" s="63">
        <v>20650</v>
      </c>
      <c r="G13" s="63">
        <v>275500</v>
      </c>
      <c r="H13" s="21">
        <f t="shared" si="0"/>
        <v>1741020</v>
      </c>
    </row>
    <row r="14" spans="1:8" ht="24.75" customHeight="1">
      <c r="A14" s="105" t="s">
        <v>95</v>
      </c>
      <c r="B14" s="64">
        <v>835190</v>
      </c>
      <c r="C14" s="64">
        <v>155000</v>
      </c>
      <c r="D14" s="64">
        <v>51000</v>
      </c>
      <c r="E14" s="64">
        <v>506480</v>
      </c>
      <c r="F14" s="64">
        <v>31500</v>
      </c>
      <c r="G14" s="64">
        <v>133000</v>
      </c>
      <c r="H14" s="64">
        <f t="shared" si="0"/>
        <v>1712170</v>
      </c>
    </row>
    <row r="15" spans="1:8" ht="24.75" customHeight="1">
      <c r="A15" s="104" t="s">
        <v>39</v>
      </c>
      <c r="B15" s="63">
        <v>240659</v>
      </c>
      <c r="C15" s="63">
        <v>164500</v>
      </c>
      <c r="D15" s="63">
        <v>22010</v>
      </c>
      <c r="E15" s="63">
        <v>111000</v>
      </c>
      <c r="F15" s="63">
        <v>18000</v>
      </c>
      <c r="G15" s="63">
        <v>133500</v>
      </c>
      <c r="H15" s="21">
        <f t="shared" si="0"/>
        <v>689669</v>
      </c>
    </row>
    <row r="16" spans="1:8" ht="24.75" customHeight="1">
      <c r="A16" s="105" t="s">
        <v>40</v>
      </c>
      <c r="B16" s="64">
        <v>544864</v>
      </c>
      <c r="C16" s="64">
        <v>998350</v>
      </c>
      <c r="D16" s="64">
        <v>180000</v>
      </c>
      <c r="E16" s="64">
        <v>308700</v>
      </c>
      <c r="F16" s="64">
        <v>32000</v>
      </c>
      <c r="G16" s="64">
        <v>560750</v>
      </c>
      <c r="H16" s="64">
        <f t="shared" si="0"/>
        <v>2624664</v>
      </c>
    </row>
    <row r="17" spans="1:8" ht="24.75" customHeight="1" thickBot="1">
      <c r="A17" s="211" t="s">
        <v>3</v>
      </c>
      <c r="B17" s="208">
        <f aca="true" t="shared" si="1" ref="B17:H17">SUM(B5:B16)</f>
        <v>3054718</v>
      </c>
      <c r="C17" s="208">
        <f t="shared" si="1"/>
        <v>4379340</v>
      </c>
      <c r="D17" s="208">
        <f t="shared" si="1"/>
        <v>603160</v>
      </c>
      <c r="E17" s="208">
        <f t="shared" si="1"/>
        <v>3884925</v>
      </c>
      <c r="F17" s="208">
        <f t="shared" si="1"/>
        <v>249350</v>
      </c>
      <c r="G17" s="208">
        <f t="shared" si="1"/>
        <v>2390890</v>
      </c>
      <c r="H17" s="208">
        <f t="shared" si="1"/>
        <v>14562383</v>
      </c>
    </row>
    <row r="18" ht="15.75" thickTop="1"/>
    <row r="19" ht="15">
      <c r="H19" s="10"/>
    </row>
    <row r="20" ht="15">
      <c r="K20" s="10"/>
    </row>
  </sheetData>
  <sheetProtection/>
  <mergeCells count="3">
    <mergeCell ref="A2:H2"/>
    <mergeCell ref="A3:B3"/>
    <mergeCell ref="G3:H3"/>
  </mergeCells>
  <printOptions/>
  <pageMargins left="1" right="1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O63"/>
  <sheetViews>
    <sheetView rightToLeft="1" zoomScalePageLayoutView="0" workbookViewId="0" topLeftCell="B1">
      <selection activeCell="K11" sqref="K11"/>
    </sheetView>
  </sheetViews>
  <sheetFormatPr defaultColWidth="9.140625" defaultRowHeight="15"/>
  <cols>
    <col min="1" max="1" width="4.7109375" style="0" customWidth="1"/>
    <col min="2" max="2" width="12.7109375" style="0" customWidth="1"/>
    <col min="3" max="3" width="14.7109375" style="0" customWidth="1"/>
    <col min="4" max="4" width="18.421875" style="0" customWidth="1"/>
    <col min="5" max="5" width="16.00390625" style="0" customWidth="1"/>
    <col min="6" max="6" width="16.28125" style="0" customWidth="1"/>
    <col min="7" max="7" width="18.00390625" style="0" customWidth="1"/>
    <col min="8" max="8" width="17.57421875" style="0" customWidth="1"/>
    <col min="9" max="9" width="13.8515625" style="0" customWidth="1"/>
    <col min="10" max="10" width="15.8515625" style="0" customWidth="1"/>
    <col min="11" max="11" width="14.28125" style="0" customWidth="1"/>
    <col min="12" max="12" width="11.57421875" style="0" customWidth="1"/>
    <col min="14" max="14" width="13.00390625" style="0" customWidth="1"/>
  </cols>
  <sheetData>
    <row r="1" spans="2:10" ht="35.25" customHeight="1">
      <c r="B1" s="297" t="s">
        <v>444</v>
      </c>
      <c r="C1" s="297"/>
      <c r="D1" s="297"/>
      <c r="E1" s="297"/>
      <c r="F1" s="297"/>
      <c r="G1" s="297"/>
      <c r="H1" s="297"/>
      <c r="I1" s="48"/>
      <c r="J1" s="48"/>
    </row>
    <row r="2" spans="2:10" ht="27.75" customHeight="1">
      <c r="B2" s="299" t="s">
        <v>478</v>
      </c>
      <c r="C2" s="299"/>
      <c r="D2" s="137"/>
      <c r="E2" s="137"/>
      <c r="F2" s="137"/>
      <c r="G2" s="137"/>
      <c r="H2" s="137" t="s">
        <v>122</v>
      </c>
      <c r="I2" s="391"/>
      <c r="J2" s="391"/>
    </row>
    <row r="3" spans="2:10" ht="45" customHeight="1" thickBot="1">
      <c r="B3" s="130" t="s">
        <v>9</v>
      </c>
      <c r="C3" s="138" t="s">
        <v>118</v>
      </c>
      <c r="D3" s="138" t="s">
        <v>11</v>
      </c>
      <c r="E3" s="139" t="s">
        <v>119</v>
      </c>
      <c r="F3" s="139" t="s">
        <v>120</v>
      </c>
      <c r="G3" s="139" t="s">
        <v>121</v>
      </c>
      <c r="H3" s="138" t="s">
        <v>10</v>
      </c>
      <c r="I3" s="45"/>
      <c r="J3" s="45"/>
    </row>
    <row r="4" spans="2:15" ht="21.75" customHeight="1" thickTop="1">
      <c r="B4" s="104" t="s">
        <v>339</v>
      </c>
      <c r="C4" s="72">
        <v>10260740</v>
      </c>
      <c r="D4" s="72">
        <v>35366458</v>
      </c>
      <c r="E4" s="72">
        <v>4236380</v>
      </c>
      <c r="F4" s="72">
        <v>0</v>
      </c>
      <c r="G4" s="72">
        <f>C4+D4+E4+F4</f>
        <v>49863578</v>
      </c>
      <c r="H4" s="72">
        <v>261566</v>
      </c>
      <c r="I4" s="26"/>
      <c r="J4" s="26"/>
      <c r="M4" s="10"/>
      <c r="O4" s="10"/>
    </row>
    <row r="5" spans="2:10" ht="21.75" customHeight="1">
      <c r="B5" s="105" t="s">
        <v>33</v>
      </c>
      <c r="C5" s="73">
        <v>6006945</v>
      </c>
      <c r="D5" s="73">
        <v>25628374</v>
      </c>
      <c r="E5" s="73">
        <v>5009069</v>
      </c>
      <c r="F5" s="73">
        <v>0</v>
      </c>
      <c r="G5" s="73">
        <f aca="true" t="shared" si="0" ref="G5:G15">C5+D5+E5+F5</f>
        <v>36644388</v>
      </c>
      <c r="H5" s="73">
        <v>3747419</v>
      </c>
      <c r="I5" s="26"/>
      <c r="J5" s="26"/>
    </row>
    <row r="6" spans="2:10" ht="21.75" customHeight="1">
      <c r="B6" s="104" t="s">
        <v>34</v>
      </c>
      <c r="C6" s="72">
        <v>15245516</v>
      </c>
      <c r="D6" s="72">
        <v>65769952</v>
      </c>
      <c r="E6" s="72">
        <v>12644174</v>
      </c>
      <c r="F6" s="72">
        <v>1846000</v>
      </c>
      <c r="G6" s="72">
        <f t="shared" si="0"/>
        <v>95505642</v>
      </c>
      <c r="H6" s="72">
        <v>17988251</v>
      </c>
      <c r="I6" s="26"/>
      <c r="J6" s="26"/>
    </row>
    <row r="7" spans="2:10" ht="21.75" customHeight="1">
      <c r="B7" s="105" t="s">
        <v>340</v>
      </c>
      <c r="C7" s="73">
        <v>10964712</v>
      </c>
      <c r="D7" s="73">
        <v>94747092</v>
      </c>
      <c r="E7" s="73">
        <v>13444878</v>
      </c>
      <c r="F7" s="73">
        <v>0</v>
      </c>
      <c r="G7" s="73">
        <f t="shared" si="0"/>
        <v>119156682</v>
      </c>
      <c r="H7" s="73">
        <v>4799482</v>
      </c>
      <c r="I7" s="26"/>
      <c r="J7" s="26"/>
    </row>
    <row r="8" spans="2:10" ht="21.75" customHeight="1">
      <c r="B8" s="104" t="s">
        <v>35</v>
      </c>
      <c r="C8" s="72">
        <v>5299245</v>
      </c>
      <c r="D8" s="72">
        <v>22952420</v>
      </c>
      <c r="E8" s="72">
        <v>6946810</v>
      </c>
      <c r="F8" s="72">
        <v>0</v>
      </c>
      <c r="G8" s="72">
        <f t="shared" si="0"/>
        <v>35198475</v>
      </c>
      <c r="H8" s="72">
        <v>1787328</v>
      </c>
      <c r="I8" s="26"/>
      <c r="J8" s="26"/>
    </row>
    <row r="9" spans="2:10" ht="21.75" customHeight="1">
      <c r="B9" s="105" t="s">
        <v>36</v>
      </c>
      <c r="C9" s="73">
        <v>4876049</v>
      </c>
      <c r="D9" s="73">
        <v>14790727</v>
      </c>
      <c r="E9" s="73">
        <v>4938844</v>
      </c>
      <c r="F9" s="73">
        <v>1550300</v>
      </c>
      <c r="G9" s="73">
        <f t="shared" si="0"/>
        <v>26155920</v>
      </c>
      <c r="H9" s="73">
        <v>4685807</v>
      </c>
      <c r="I9" s="26"/>
      <c r="J9" s="26"/>
    </row>
    <row r="10" spans="2:12" ht="21.75" customHeight="1">
      <c r="B10" s="104" t="s">
        <v>37</v>
      </c>
      <c r="C10" s="72">
        <v>19953900</v>
      </c>
      <c r="D10" s="72">
        <v>97310543</v>
      </c>
      <c r="E10" s="72">
        <v>20729060</v>
      </c>
      <c r="F10" s="72">
        <v>1195000</v>
      </c>
      <c r="G10" s="72">
        <f t="shared" si="0"/>
        <v>139188503</v>
      </c>
      <c r="H10" s="72">
        <v>17346158</v>
      </c>
      <c r="I10" s="26"/>
      <c r="J10" s="26" t="s">
        <v>381</v>
      </c>
      <c r="L10" s="26"/>
    </row>
    <row r="11" spans="2:10" ht="21.75" customHeight="1">
      <c r="B11" s="105" t="s">
        <v>38</v>
      </c>
      <c r="C11" s="73">
        <v>6235475</v>
      </c>
      <c r="D11" s="73">
        <v>19660843</v>
      </c>
      <c r="E11" s="73">
        <v>5363100</v>
      </c>
      <c r="F11" s="73">
        <v>1385000</v>
      </c>
      <c r="G11" s="73">
        <f t="shared" si="0"/>
        <v>32644418</v>
      </c>
      <c r="H11" s="73">
        <v>1125587</v>
      </c>
      <c r="I11" s="26"/>
      <c r="J11" s="26"/>
    </row>
    <row r="12" spans="2:10" ht="21.75" customHeight="1">
      <c r="B12" s="104" t="s">
        <v>96</v>
      </c>
      <c r="C12" s="72">
        <v>10341740</v>
      </c>
      <c r="D12" s="72">
        <v>29951715</v>
      </c>
      <c r="E12" s="72">
        <v>11684670</v>
      </c>
      <c r="F12" s="72">
        <v>0</v>
      </c>
      <c r="G12" s="72">
        <f t="shared" si="0"/>
        <v>51978125</v>
      </c>
      <c r="H12" s="72">
        <v>4855627</v>
      </c>
      <c r="I12" s="26"/>
      <c r="J12" s="26"/>
    </row>
    <row r="13" spans="2:11" ht="21.75" customHeight="1">
      <c r="B13" s="105" t="s">
        <v>95</v>
      </c>
      <c r="C13" s="73">
        <v>13206495</v>
      </c>
      <c r="D13" s="73">
        <v>41275943</v>
      </c>
      <c r="E13" s="73">
        <v>8957176</v>
      </c>
      <c r="F13" s="73">
        <v>1850680</v>
      </c>
      <c r="G13" s="73">
        <f t="shared" si="0"/>
        <v>65290294</v>
      </c>
      <c r="H13" s="73">
        <v>8857815</v>
      </c>
      <c r="I13" s="26"/>
      <c r="J13" s="26"/>
      <c r="K13" s="283"/>
    </row>
    <row r="14" spans="2:10" ht="21.75" customHeight="1">
      <c r="B14" s="213" t="s">
        <v>39</v>
      </c>
      <c r="C14" s="72">
        <v>5032394</v>
      </c>
      <c r="D14" s="72">
        <v>17256445</v>
      </c>
      <c r="E14" s="72">
        <v>2957200</v>
      </c>
      <c r="F14" s="72">
        <v>0</v>
      </c>
      <c r="G14" s="72">
        <f t="shared" si="0"/>
        <v>25246039</v>
      </c>
      <c r="H14" s="72">
        <v>3719167</v>
      </c>
      <c r="I14" s="26"/>
      <c r="J14" s="26"/>
    </row>
    <row r="15" spans="2:10" ht="21.75" customHeight="1" thickBot="1">
      <c r="B15" s="105" t="s">
        <v>40</v>
      </c>
      <c r="C15" s="64">
        <v>27153684</v>
      </c>
      <c r="D15" s="64">
        <v>85769051</v>
      </c>
      <c r="E15" s="64">
        <v>25910022</v>
      </c>
      <c r="F15" s="64">
        <v>0</v>
      </c>
      <c r="G15" s="73">
        <f t="shared" si="0"/>
        <v>138832757</v>
      </c>
      <c r="H15" s="64">
        <v>41252885</v>
      </c>
      <c r="I15" s="26"/>
      <c r="J15" s="26"/>
    </row>
    <row r="16" spans="2:10" ht="21.75" customHeight="1" thickBot="1">
      <c r="B16" s="120" t="s">
        <v>3</v>
      </c>
      <c r="C16" s="74">
        <f aca="true" t="shared" si="1" ref="C16:H16">SUM(C4:C15)</f>
        <v>134576895</v>
      </c>
      <c r="D16" s="74">
        <f t="shared" si="1"/>
        <v>550479563</v>
      </c>
      <c r="E16" s="74">
        <f t="shared" si="1"/>
        <v>122821383</v>
      </c>
      <c r="F16" s="74">
        <f t="shared" si="1"/>
        <v>7826980</v>
      </c>
      <c r="G16" s="74">
        <f t="shared" si="1"/>
        <v>815704821</v>
      </c>
      <c r="H16" s="74">
        <f t="shared" si="1"/>
        <v>110427092</v>
      </c>
      <c r="I16" s="26"/>
      <c r="J16" s="26"/>
    </row>
    <row r="17" spans="2:10" ht="30" customHeight="1" thickBot="1" thickTop="1">
      <c r="B17" s="140" t="s">
        <v>93</v>
      </c>
      <c r="C17" s="51">
        <f>C16/G16*100</f>
        <v>16.49823459851784</v>
      </c>
      <c r="D17" s="51">
        <f>D16/G16*100</f>
        <v>67.48514276587805</v>
      </c>
      <c r="E17" s="51">
        <f>E16/G16*100</f>
        <v>15.057086808611617</v>
      </c>
      <c r="F17" s="51">
        <f>F16/G16*100</f>
        <v>0.9595358269924948</v>
      </c>
      <c r="G17" s="52"/>
      <c r="H17" s="50"/>
      <c r="I17" s="49"/>
      <c r="J17" s="49"/>
    </row>
    <row r="18" ht="15">
      <c r="J18" s="10"/>
    </row>
    <row r="19" spans="2:10" ht="15">
      <c r="B19" s="369"/>
      <c r="C19" s="369"/>
      <c r="D19" s="369"/>
      <c r="E19" s="369"/>
      <c r="F19" s="369"/>
      <c r="G19" s="369"/>
      <c r="H19" s="25"/>
      <c r="I19" s="25"/>
      <c r="J19" s="25"/>
    </row>
    <row r="24" spans="2:10" ht="16.5" customHeight="1">
      <c r="B24" s="42"/>
      <c r="C24" s="42"/>
      <c r="D24" s="42"/>
      <c r="E24" s="42"/>
      <c r="F24" s="42"/>
      <c r="G24" s="42"/>
      <c r="H24" s="42"/>
      <c r="I24" s="42"/>
      <c r="J24" s="42"/>
    </row>
    <row r="25" spans="2:10" ht="0.75" customHeight="1">
      <c r="B25" s="43"/>
      <c r="C25" s="43"/>
      <c r="D25" s="43"/>
      <c r="E25" s="43"/>
      <c r="F25" s="43"/>
      <c r="G25" s="43"/>
      <c r="H25" s="43"/>
      <c r="I25" s="43"/>
      <c r="J25" s="43"/>
    </row>
    <row r="26" spans="2:10" ht="11.25" customHeight="1" hidden="1">
      <c r="B26" s="43"/>
      <c r="C26" s="43"/>
      <c r="D26" s="43"/>
      <c r="E26" s="43"/>
      <c r="F26" s="43"/>
      <c r="G26" s="43"/>
      <c r="H26" s="43"/>
      <c r="I26" s="43"/>
      <c r="J26" s="43"/>
    </row>
    <row r="27" spans="2:10" ht="13.5" customHeight="1" hidden="1">
      <c r="B27" s="43"/>
      <c r="C27" s="43"/>
      <c r="D27" s="43"/>
      <c r="E27" s="43"/>
      <c r="F27" s="43"/>
      <c r="G27" s="43"/>
      <c r="H27" s="43"/>
      <c r="I27" s="43"/>
      <c r="J27" s="43"/>
    </row>
    <row r="28" spans="2:10" ht="39" customHeight="1">
      <c r="B28" s="392"/>
      <c r="C28" s="392"/>
      <c r="D28" s="392"/>
      <c r="E28" s="392"/>
      <c r="F28" s="392"/>
      <c r="G28" s="392"/>
      <c r="H28" s="392"/>
      <c r="I28" s="392"/>
      <c r="J28" s="392"/>
    </row>
    <row r="29" spans="2:10" ht="33" customHeight="1">
      <c r="B29" s="393"/>
      <c r="C29" s="393"/>
      <c r="D29" s="39"/>
      <c r="E29" s="39"/>
      <c r="F29" s="39"/>
      <c r="G29" s="39"/>
      <c r="H29" s="39"/>
      <c r="I29" s="391"/>
      <c r="J29" s="391"/>
    </row>
    <row r="30" spans="2:10" ht="48" customHeight="1">
      <c r="B30" s="44"/>
      <c r="C30" s="45"/>
      <c r="D30" s="45"/>
      <c r="E30" s="45"/>
      <c r="F30" s="46"/>
      <c r="G30" s="46"/>
      <c r="H30" s="45"/>
      <c r="I30" s="45"/>
      <c r="J30" s="46"/>
    </row>
    <row r="31" spans="2:11" ht="19.5" customHeight="1">
      <c r="B31" s="27"/>
      <c r="C31" s="41"/>
      <c r="F31" s="10"/>
      <c r="K31" s="10"/>
    </row>
    <row r="32" spans="2:11" ht="19.5" customHeight="1">
      <c r="B32" s="27"/>
      <c r="C32" s="41"/>
      <c r="F32" s="10"/>
      <c r="K32" s="10"/>
    </row>
    <row r="33" spans="2:11" ht="19.5" customHeight="1">
      <c r="B33" s="27"/>
      <c r="C33" s="41"/>
      <c r="F33" s="10"/>
      <c r="K33" s="10"/>
    </row>
    <row r="34" spans="2:11" ht="19.5" customHeight="1">
      <c r="B34" s="27"/>
      <c r="C34" s="41"/>
      <c r="F34" s="10"/>
      <c r="K34" s="10"/>
    </row>
    <row r="35" spans="2:11" ht="19.5" customHeight="1">
      <c r="B35" s="27"/>
      <c r="C35" s="41"/>
      <c r="F35" s="10"/>
      <c r="K35" s="10"/>
    </row>
    <row r="36" spans="2:11" ht="19.5" customHeight="1">
      <c r="B36" s="27"/>
      <c r="C36" s="41"/>
      <c r="F36" s="10"/>
      <c r="K36" s="10"/>
    </row>
    <row r="37" spans="2:11" ht="19.5" customHeight="1">
      <c r="B37" s="27"/>
      <c r="C37" s="41"/>
      <c r="F37" s="10"/>
      <c r="K37" s="10"/>
    </row>
    <row r="38" spans="2:11" ht="19.5" customHeight="1">
      <c r="B38" s="27"/>
      <c r="C38" s="41"/>
      <c r="F38" s="10"/>
      <c r="K38" s="10"/>
    </row>
    <row r="39" spans="2:11" ht="19.5" customHeight="1">
      <c r="B39" s="27"/>
      <c r="C39" s="41"/>
      <c r="F39" s="10"/>
      <c r="K39" s="10"/>
    </row>
    <row r="40" spans="2:11" ht="19.5" customHeight="1">
      <c r="B40" s="27"/>
      <c r="C40" s="41"/>
      <c r="F40" s="10"/>
      <c r="K40" s="10"/>
    </row>
    <row r="41" spans="2:11" ht="19.5" customHeight="1">
      <c r="B41" s="27"/>
      <c r="C41" s="41"/>
      <c r="F41" s="10"/>
      <c r="K41" s="10"/>
    </row>
    <row r="42" spans="2:11" ht="19.5" customHeight="1">
      <c r="B42" s="27"/>
      <c r="C42" s="41"/>
      <c r="F42" s="10"/>
      <c r="K42" s="10"/>
    </row>
    <row r="43" spans="2:11" ht="19.5" customHeight="1">
      <c r="B43" s="27"/>
      <c r="C43" s="41"/>
      <c r="K43" s="10"/>
    </row>
    <row r="44" spans="2:11" ht="19.5" customHeight="1">
      <c r="B44" s="27"/>
      <c r="C44" s="27"/>
      <c r="K44" s="10"/>
    </row>
    <row r="45" spans="2:3" ht="25.5" customHeight="1">
      <c r="B45" s="27"/>
      <c r="C45" s="27"/>
    </row>
    <row r="46" spans="2:3" ht="15">
      <c r="B46" s="42"/>
      <c r="C46" s="42"/>
    </row>
    <row r="47" spans="2:3" ht="15">
      <c r="B47" s="47"/>
      <c r="C47" s="47"/>
    </row>
    <row r="48" spans="2:3" ht="15">
      <c r="B48" s="42"/>
      <c r="C48" s="42"/>
    </row>
    <row r="63" ht="15">
      <c r="E63" s="8"/>
    </row>
  </sheetData>
  <sheetProtection/>
  <mergeCells count="7">
    <mergeCell ref="B1:H1"/>
    <mergeCell ref="B19:G19"/>
    <mergeCell ref="B2:C2"/>
    <mergeCell ref="I2:J2"/>
    <mergeCell ref="B28:J28"/>
    <mergeCell ref="B29:C29"/>
    <mergeCell ref="I29:J29"/>
  </mergeCells>
  <printOptions/>
  <pageMargins left="1" right="1" top="1" bottom="1" header="0.5" footer="0.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19"/>
  <sheetViews>
    <sheetView rightToLeft="1" zoomScalePageLayoutView="0" workbookViewId="0" topLeftCell="A1">
      <selection activeCell="A2" sqref="A2:J2"/>
    </sheetView>
  </sheetViews>
  <sheetFormatPr defaultColWidth="9.140625" defaultRowHeight="15"/>
  <cols>
    <col min="1" max="1" width="8.421875" style="0" customWidth="1"/>
    <col min="2" max="2" width="11.421875" style="0" customWidth="1"/>
    <col min="3" max="4" width="12.28125" style="0" customWidth="1"/>
    <col min="5" max="5" width="13.140625" style="0" customWidth="1"/>
    <col min="6" max="6" width="11.57421875" style="0" customWidth="1"/>
    <col min="7" max="7" width="9.57421875" style="0" customWidth="1"/>
    <col min="8" max="8" width="10.00390625" style="0" customWidth="1"/>
    <col min="9" max="9" width="11.421875" style="0" customWidth="1"/>
    <col min="10" max="10" width="13.140625" style="0" customWidth="1"/>
  </cols>
  <sheetData>
    <row r="2" spans="1:10" ht="21.75" customHeight="1">
      <c r="A2" s="297" t="s">
        <v>445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21.75" customHeight="1">
      <c r="A3" s="299" t="s">
        <v>475</v>
      </c>
      <c r="B3" s="299"/>
      <c r="C3" s="308" t="s">
        <v>123</v>
      </c>
      <c r="D3" s="308"/>
      <c r="E3" s="308"/>
      <c r="F3" s="308"/>
      <c r="G3" s="308"/>
      <c r="H3" s="308"/>
      <c r="I3" s="298" t="s">
        <v>87</v>
      </c>
      <c r="J3" s="298"/>
    </row>
    <row r="4" spans="1:10" ht="52.5" customHeight="1" thickBot="1">
      <c r="A4" s="107" t="s">
        <v>9</v>
      </c>
      <c r="B4" s="107" t="s">
        <v>124</v>
      </c>
      <c r="C4" s="107" t="s">
        <v>125</v>
      </c>
      <c r="D4" s="107" t="s">
        <v>126</v>
      </c>
      <c r="E4" s="107" t="s">
        <v>127</v>
      </c>
      <c r="F4" s="107" t="s">
        <v>128</v>
      </c>
      <c r="G4" s="107" t="s">
        <v>129</v>
      </c>
      <c r="H4" s="130" t="s">
        <v>130</v>
      </c>
      <c r="I4" s="130" t="s">
        <v>131</v>
      </c>
      <c r="J4" s="130" t="s">
        <v>3</v>
      </c>
    </row>
    <row r="5" spans="1:10" ht="22.5" customHeight="1" thickTop="1">
      <c r="A5" s="209" t="s">
        <v>339</v>
      </c>
      <c r="B5" s="63">
        <v>250480</v>
      </c>
      <c r="C5" s="63">
        <v>1636100</v>
      </c>
      <c r="D5" s="63">
        <v>250650</v>
      </c>
      <c r="E5" s="63">
        <v>93100</v>
      </c>
      <c r="F5" s="63">
        <v>0</v>
      </c>
      <c r="G5" s="63">
        <v>129050</v>
      </c>
      <c r="H5" s="63">
        <v>750</v>
      </c>
      <c r="I5" s="63">
        <v>360050</v>
      </c>
      <c r="J5" s="13">
        <f>B5+C5+D5+E5+F5+G5+H5+I5</f>
        <v>2720180</v>
      </c>
    </row>
    <row r="6" spans="1:10" ht="22.5" customHeight="1">
      <c r="A6" s="210" t="s">
        <v>33</v>
      </c>
      <c r="B6" s="64">
        <v>106170</v>
      </c>
      <c r="C6" s="64">
        <v>885200</v>
      </c>
      <c r="D6" s="64">
        <v>257500</v>
      </c>
      <c r="E6" s="64">
        <v>464375</v>
      </c>
      <c r="F6" s="64">
        <v>7850</v>
      </c>
      <c r="G6" s="64">
        <v>97100</v>
      </c>
      <c r="H6" s="64">
        <v>28450</v>
      </c>
      <c r="I6" s="64">
        <v>460900</v>
      </c>
      <c r="J6" s="64">
        <f aca="true" t="shared" si="0" ref="J6:J16">B6+C6+D6+E6+F6+G6+H6+I6</f>
        <v>2307545</v>
      </c>
    </row>
    <row r="7" spans="1:10" ht="22.5" customHeight="1">
      <c r="A7" s="209" t="s">
        <v>34</v>
      </c>
      <c r="B7" s="63">
        <v>266000</v>
      </c>
      <c r="C7" s="63">
        <v>3081250</v>
      </c>
      <c r="D7" s="63">
        <v>1325200</v>
      </c>
      <c r="E7" s="63">
        <v>91350</v>
      </c>
      <c r="F7" s="63">
        <v>0</v>
      </c>
      <c r="G7" s="63">
        <v>23000</v>
      </c>
      <c r="H7" s="63">
        <v>0</v>
      </c>
      <c r="I7" s="63">
        <v>750100</v>
      </c>
      <c r="J7" s="13">
        <f t="shared" si="0"/>
        <v>5536900</v>
      </c>
    </row>
    <row r="8" spans="1:10" ht="22.5" customHeight="1">
      <c r="A8" s="210" t="s">
        <v>340</v>
      </c>
      <c r="B8" s="64">
        <v>380300</v>
      </c>
      <c r="C8" s="64">
        <v>3633050</v>
      </c>
      <c r="D8" s="64">
        <v>1188600</v>
      </c>
      <c r="E8" s="64">
        <v>166950</v>
      </c>
      <c r="F8" s="64">
        <v>0</v>
      </c>
      <c r="G8" s="64">
        <v>56000</v>
      </c>
      <c r="H8" s="64">
        <v>0</v>
      </c>
      <c r="I8" s="64">
        <v>830300</v>
      </c>
      <c r="J8" s="64">
        <f t="shared" si="0"/>
        <v>6255200</v>
      </c>
    </row>
    <row r="9" spans="1:10" ht="22.5" customHeight="1">
      <c r="A9" s="209" t="s">
        <v>35</v>
      </c>
      <c r="B9" s="63">
        <v>169500</v>
      </c>
      <c r="C9" s="63">
        <v>2390750</v>
      </c>
      <c r="D9" s="63">
        <v>566500</v>
      </c>
      <c r="E9" s="63">
        <v>201000</v>
      </c>
      <c r="F9" s="63">
        <v>0</v>
      </c>
      <c r="G9" s="63">
        <v>24000</v>
      </c>
      <c r="H9" s="63">
        <v>0</v>
      </c>
      <c r="I9" s="63">
        <v>620000</v>
      </c>
      <c r="J9" s="13">
        <f t="shared" si="0"/>
        <v>3971750</v>
      </c>
    </row>
    <row r="10" spans="1:10" ht="22.5" customHeight="1">
      <c r="A10" s="210" t="s">
        <v>36</v>
      </c>
      <c r="B10" s="64">
        <v>259600</v>
      </c>
      <c r="C10" s="64">
        <v>954650</v>
      </c>
      <c r="D10" s="64">
        <v>283500</v>
      </c>
      <c r="E10" s="64">
        <v>150450</v>
      </c>
      <c r="F10" s="64">
        <v>5800</v>
      </c>
      <c r="G10" s="64">
        <v>313600</v>
      </c>
      <c r="H10" s="64">
        <v>86700</v>
      </c>
      <c r="I10" s="64">
        <v>239300</v>
      </c>
      <c r="J10" s="64">
        <f t="shared" si="0"/>
        <v>2293600</v>
      </c>
    </row>
    <row r="11" spans="1:10" ht="22.5" customHeight="1">
      <c r="A11" s="209" t="s">
        <v>37</v>
      </c>
      <c r="B11" s="63">
        <v>714400</v>
      </c>
      <c r="C11" s="63">
        <v>1596900</v>
      </c>
      <c r="D11" s="63">
        <v>1369850</v>
      </c>
      <c r="E11" s="63">
        <v>168000</v>
      </c>
      <c r="F11" s="63">
        <v>138000</v>
      </c>
      <c r="G11" s="63">
        <v>47850</v>
      </c>
      <c r="H11" s="63">
        <v>2000</v>
      </c>
      <c r="I11" s="63">
        <v>890100</v>
      </c>
      <c r="J11" s="13">
        <f t="shared" si="0"/>
        <v>4927100</v>
      </c>
    </row>
    <row r="12" spans="1:10" ht="22.5" customHeight="1">
      <c r="A12" s="210" t="s">
        <v>38</v>
      </c>
      <c r="B12" s="64">
        <v>503000</v>
      </c>
      <c r="C12" s="64">
        <v>1385250</v>
      </c>
      <c r="D12" s="64">
        <v>346450</v>
      </c>
      <c r="E12" s="64">
        <v>238750</v>
      </c>
      <c r="F12" s="64">
        <v>44600</v>
      </c>
      <c r="G12" s="64">
        <v>119000</v>
      </c>
      <c r="H12" s="64">
        <v>40000</v>
      </c>
      <c r="I12" s="64">
        <v>146000</v>
      </c>
      <c r="J12" s="64">
        <f t="shared" si="0"/>
        <v>2823050</v>
      </c>
    </row>
    <row r="13" spans="1:10" ht="22.5" customHeight="1">
      <c r="A13" s="209" t="s">
        <v>96</v>
      </c>
      <c r="B13" s="63">
        <v>281550</v>
      </c>
      <c r="C13" s="63">
        <v>4768250</v>
      </c>
      <c r="D13" s="63">
        <v>559000</v>
      </c>
      <c r="E13" s="63">
        <v>481200</v>
      </c>
      <c r="F13" s="63">
        <v>15000</v>
      </c>
      <c r="G13" s="63">
        <v>250500</v>
      </c>
      <c r="H13" s="63">
        <v>125000</v>
      </c>
      <c r="I13" s="63">
        <v>670000</v>
      </c>
      <c r="J13" s="13">
        <f t="shared" si="0"/>
        <v>7150500</v>
      </c>
    </row>
    <row r="14" spans="1:10" ht="22.5" customHeight="1">
      <c r="A14" s="210" t="s">
        <v>95</v>
      </c>
      <c r="B14" s="64">
        <v>693170</v>
      </c>
      <c r="C14" s="64">
        <v>3727700</v>
      </c>
      <c r="D14" s="64">
        <v>137650</v>
      </c>
      <c r="E14" s="64">
        <v>59650</v>
      </c>
      <c r="F14" s="64">
        <v>2800</v>
      </c>
      <c r="G14" s="64">
        <v>33900</v>
      </c>
      <c r="H14" s="64">
        <v>69650</v>
      </c>
      <c r="I14" s="64">
        <v>240000</v>
      </c>
      <c r="J14" s="64">
        <f t="shared" si="0"/>
        <v>4964520</v>
      </c>
    </row>
    <row r="15" spans="1:10" ht="22.5" customHeight="1">
      <c r="A15" s="209" t="s">
        <v>39</v>
      </c>
      <c r="B15" s="63">
        <v>180000</v>
      </c>
      <c r="C15" s="63">
        <v>25000</v>
      </c>
      <c r="D15" s="63">
        <v>148000</v>
      </c>
      <c r="E15" s="63">
        <v>29500</v>
      </c>
      <c r="F15" s="63">
        <v>0</v>
      </c>
      <c r="G15" s="63">
        <v>0</v>
      </c>
      <c r="H15" s="63">
        <v>0</v>
      </c>
      <c r="I15" s="63">
        <v>310000</v>
      </c>
      <c r="J15" s="13">
        <f t="shared" si="0"/>
        <v>692500</v>
      </c>
    </row>
    <row r="16" spans="1:10" ht="22.5" customHeight="1" thickBot="1">
      <c r="A16" s="210" t="s">
        <v>40</v>
      </c>
      <c r="B16" s="64">
        <v>1359750</v>
      </c>
      <c r="C16" s="64">
        <v>12691750</v>
      </c>
      <c r="D16" s="64">
        <v>1295750</v>
      </c>
      <c r="E16" s="64">
        <v>761700</v>
      </c>
      <c r="F16" s="64">
        <v>655000</v>
      </c>
      <c r="G16" s="64">
        <v>17400</v>
      </c>
      <c r="H16" s="64">
        <v>51500</v>
      </c>
      <c r="I16" s="64">
        <v>980050</v>
      </c>
      <c r="J16" s="64">
        <f t="shared" si="0"/>
        <v>17812900</v>
      </c>
    </row>
    <row r="17" spans="1:10" ht="22.5" customHeight="1" thickBot="1">
      <c r="A17" s="166" t="s">
        <v>3</v>
      </c>
      <c r="B17" s="22">
        <f aca="true" t="shared" si="1" ref="B17:J17">SUM(B5:B16)</f>
        <v>5163920</v>
      </c>
      <c r="C17" s="22">
        <f t="shared" si="1"/>
        <v>36775850</v>
      </c>
      <c r="D17" s="22">
        <f t="shared" si="1"/>
        <v>7728650</v>
      </c>
      <c r="E17" s="22">
        <f t="shared" si="1"/>
        <v>2906025</v>
      </c>
      <c r="F17" s="22">
        <f t="shared" si="1"/>
        <v>869050</v>
      </c>
      <c r="G17" s="22">
        <f t="shared" si="1"/>
        <v>1111400</v>
      </c>
      <c r="H17" s="22">
        <f t="shared" si="1"/>
        <v>404050</v>
      </c>
      <c r="I17" s="22">
        <f t="shared" si="1"/>
        <v>6496800</v>
      </c>
      <c r="J17" s="22">
        <f t="shared" si="1"/>
        <v>61455745</v>
      </c>
    </row>
    <row r="18" ht="15.75" thickTop="1"/>
    <row r="19" spans="1:6" ht="15">
      <c r="A19" s="25"/>
      <c r="B19" s="25"/>
      <c r="C19" s="25"/>
      <c r="D19" s="25"/>
      <c r="E19" s="25"/>
      <c r="F19" s="25"/>
    </row>
  </sheetData>
  <sheetProtection/>
  <mergeCells count="4">
    <mergeCell ref="A2:J2"/>
    <mergeCell ref="A3:B3"/>
    <mergeCell ref="C3:H3"/>
    <mergeCell ref="I3:J3"/>
  </mergeCells>
  <printOptions/>
  <pageMargins left="1" right="1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3:G18"/>
  <sheetViews>
    <sheetView rightToLeft="1" zoomScalePageLayoutView="0" workbookViewId="0" topLeftCell="A1">
      <selection activeCell="B4" sqref="B4:C4"/>
    </sheetView>
  </sheetViews>
  <sheetFormatPr defaultColWidth="9.140625" defaultRowHeight="15"/>
  <cols>
    <col min="1" max="1" width="7.28125" style="0" customWidth="1"/>
    <col min="2" max="2" width="14.57421875" style="0" customWidth="1"/>
    <col min="3" max="3" width="17.28125" style="0" customWidth="1"/>
    <col min="4" max="4" width="16.421875" style="0" customWidth="1"/>
    <col min="5" max="5" width="17.57421875" style="0" customWidth="1"/>
    <col min="6" max="6" width="15.421875" style="0" customWidth="1"/>
    <col min="7" max="7" width="16.28125" style="0" customWidth="1"/>
  </cols>
  <sheetData>
    <row r="3" spans="2:7" ht="21.75" customHeight="1">
      <c r="B3" s="297" t="s">
        <v>446</v>
      </c>
      <c r="C3" s="297"/>
      <c r="D3" s="297"/>
      <c r="E3" s="297"/>
      <c r="F3" s="297"/>
      <c r="G3" s="297"/>
    </row>
    <row r="4" spans="2:7" ht="21.75" customHeight="1">
      <c r="B4" s="299" t="s">
        <v>476</v>
      </c>
      <c r="C4" s="299"/>
      <c r="D4" s="308" t="s">
        <v>132</v>
      </c>
      <c r="E4" s="308"/>
      <c r="F4" s="102"/>
      <c r="G4" s="129" t="s">
        <v>87</v>
      </c>
    </row>
    <row r="5" spans="2:7" ht="21.75" customHeight="1" thickBot="1">
      <c r="B5" s="107" t="s">
        <v>9</v>
      </c>
      <c r="C5" s="107" t="s">
        <v>133</v>
      </c>
      <c r="D5" s="107" t="s">
        <v>134</v>
      </c>
      <c r="E5" s="107" t="s">
        <v>135</v>
      </c>
      <c r="F5" s="107" t="s">
        <v>259</v>
      </c>
      <c r="G5" s="107" t="s">
        <v>223</v>
      </c>
    </row>
    <row r="6" spans="2:7" ht="21.75" customHeight="1" thickTop="1">
      <c r="B6" s="239" t="s">
        <v>339</v>
      </c>
      <c r="C6" s="12">
        <v>550700</v>
      </c>
      <c r="D6" s="12">
        <v>95950</v>
      </c>
      <c r="E6" s="12">
        <v>13000</v>
      </c>
      <c r="F6" s="12">
        <v>124150</v>
      </c>
      <c r="G6" s="12">
        <f>C6+D6+E6+F6</f>
        <v>783800</v>
      </c>
    </row>
    <row r="7" spans="2:7" ht="21.75" customHeight="1">
      <c r="B7" s="104" t="s">
        <v>33</v>
      </c>
      <c r="C7" s="63">
        <v>509975</v>
      </c>
      <c r="D7" s="63">
        <v>55675</v>
      </c>
      <c r="E7" s="63">
        <v>96570</v>
      </c>
      <c r="F7" s="63">
        <v>136650</v>
      </c>
      <c r="G7" s="63">
        <f aca="true" t="shared" si="0" ref="G7:G17">C7+D7+E7+F7</f>
        <v>798870</v>
      </c>
    </row>
    <row r="8" spans="2:7" ht="21.75" customHeight="1">
      <c r="B8" s="105" t="s">
        <v>34</v>
      </c>
      <c r="C8" s="64">
        <v>561850</v>
      </c>
      <c r="D8" s="64">
        <v>55250</v>
      </c>
      <c r="E8" s="64">
        <v>155150</v>
      </c>
      <c r="F8" s="64">
        <v>234450</v>
      </c>
      <c r="G8" s="12">
        <f t="shared" si="0"/>
        <v>1006700</v>
      </c>
    </row>
    <row r="9" spans="2:7" ht="21.75" customHeight="1">
      <c r="B9" s="104" t="s">
        <v>340</v>
      </c>
      <c r="C9" s="63">
        <v>890400</v>
      </c>
      <c r="D9" s="63">
        <v>89000</v>
      </c>
      <c r="E9" s="63">
        <v>10350</v>
      </c>
      <c r="F9" s="63">
        <v>312176</v>
      </c>
      <c r="G9" s="63">
        <f t="shared" si="0"/>
        <v>1301926</v>
      </c>
    </row>
    <row r="10" spans="2:7" ht="21.75" customHeight="1">
      <c r="B10" s="105" t="s">
        <v>35</v>
      </c>
      <c r="C10" s="64">
        <v>117500</v>
      </c>
      <c r="D10" s="64">
        <v>24000</v>
      </c>
      <c r="E10" s="64">
        <v>0</v>
      </c>
      <c r="F10" s="64">
        <v>132250</v>
      </c>
      <c r="G10" s="12">
        <f t="shared" si="0"/>
        <v>273750</v>
      </c>
    </row>
    <row r="11" spans="2:7" ht="21.75" customHeight="1">
      <c r="B11" s="104" t="s">
        <v>36</v>
      </c>
      <c r="C11" s="63">
        <v>273045</v>
      </c>
      <c r="D11" s="63">
        <v>14207</v>
      </c>
      <c r="E11" s="63">
        <v>174350</v>
      </c>
      <c r="F11" s="63">
        <v>139450</v>
      </c>
      <c r="G11" s="63">
        <f t="shared" si="0"/>
        <v>601052</v>
      </c>
    </row>
    <row r="12" spans="2:7" ht="21.75" customHeight="1">
      <c r="B12" s="105" t="s">
        <v>37</v>
      </c>
      <c r="C12" s="64">
        <v>750950</v>
      </c>
      <c r="D12" s="64">
        <v>14650</v>
      </c>
      <c r="E12" s="64">
        <v>39500</v>
      </c>
      <c r="F12" s="64">
        <v>285250</v>
      </c>
      <c r="G12" s="12">
        <f t="shared" si="0"/>
        <v>1090350</v>
      </c>
    </row>
    <row r="13" spans="2:7" ht="21.75" customHeight="1">
      <c r="B13" s="104" t="s">
        <v>38</v>
      </c>
      <c r="C13" s="63">
        <v>349600</v>
      </c>
      <c r="D13" s="63">
        <v>32250</v>
      </c>
      <c r="E13" s="63">
        <v>112500</v>
      </c>
      <c r="F13" s="63">
        <v>46500</v>
      </c>
      <c r="G13" s="63">
        <f t="shared" si="0"/>
        <v>540850</v>
      </c>
    </row>
    <row r="14" spans="2:7" ht="21.75" customHeight="1">
      <c r="B14" s="105" t="s">
        <v>96</v>
      </c>
      <c r="C14" s="64">
        <v>902200</v>
      </c>
      <c r="D14" s="64">
        <v>208320</v>
      </c>
      <c r="E14" s="64">
        <v>358500</v>
      </c>
      <c r="F14" s="64">
        <v>211900</v>
      </c>
      <c r="G14" s="12">
        <f t="shared" si="0"/>
        <v>1680920</v>
      </c>
    </row>
    <row r="15" spans="2:7" ht="21.75" customHeight="1">
      <c r="B15" s="104" t="s">
        <v>95</v>
      </c>
      <c r="C15" s="63">
        <v>156280</v>
      </c>
      <c r="D15" s="63">
        <v>11250</v>
      </c>
      <c r="E15" s="63">
        <v>134870</v>
      </c>
      <c r="F15" s="63">
        <v>118550</v>
      </c>
      <c r="G15" s="63">
        <f t="shared" si="0"/>
        <v>420950</v>
      </c>
    </row>
    <row r="16" spans="2:7" ht="21.75" customHeight="1">
      <c r="B16" s="105" t="s">
        <v>39</v>
      </c>
      <c r="C16" s="64">
        <v>152700</v>
      </c>
      <c r="D16" s="64">
        <v>41600</v>
      </c>
      <c r="E16" s="64">
        <v>157800</v>
      </c>
      <c r="F16" s="64">
        <v>118500</v>
      </c>
      <c r="G16" s="12">
        <f t="shared" si="0"/>
        <v>470600</v>
      </c>
    </row>
    <row r="17" spans="2:7" ht="21.75" customHeight="1">
      <c r="B17" s="104" t="s">
        <v>40</v>
      </c>
      <c r="C17" s="63">
        <v>1946350</v>
      </c>
      <c r="D17" s="63">
        <v>161000</v>
      </c>
      <c r="E17" s="63">
        <v>640500</v>
      </c>
      <c r="F17" s="63">
        <v>650550</v>
      </c>
      <c r="G17" s="63">
        <f t="shared" si="0"/>
        <v>3398400</v>
      </c>
    </row>
    <row r="18" spans="2:7" ht="21.75" customHeight="1" thickBot="1">
      <c r="B18" s="212" t="s">
        <v>3</v>
      </c>
      <c r="C18" s="205">
        <f>SUM(C6:C17)</f>
        <v>7161550</v>
      </c>
      <c r="D18" s="205">
        <f>SUM(D6:D17)</f>
        <v>803152</v>
      </c>
      <c r="E18" s="205">
        <f>SUM(E6:E17)</f>
        <v>1893090</v>
      </c>
      <c r="F18" s="205">
        <f>SUM(F6:F17)</f>
        <v>2510376</v>
      </c>
      <c r="G18" s="205">
        <f>SUM(G6:G17)</f>
        <v>12368168</v>
      </c>
    </row>
    <row r="19" ht="15.75" thickTop="1"/>
  </sheetData>
  <sheetProtection/>
  <mergeCells count="3">
    <mergeCell ref="B3:G3"/>
    <mergeCell ref="B4:C4"/>
    <mergeCell ref="D4:E4"/>
  </mergeCells>
  <printOptions/>
  <pageMargins left="1" right="1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6"/>
  <sheetViews>
    <sheetView rightToLeft="1" zoomScalePageLayoutView="0" workbookViewId="0" topLeftCell="A1">
      <selection activeCell="B17" sqref="B17"/>
    </sheetView>
  </sheetViews>
  <sheetFormatPr defaultColWidth="9.140625" defaultRowHeight="15"/>
  <cols>
    <col min="1" max="1" width="8.8515625" style="0" customWidth="1"/>
    <col min="2" max="2" width="10.7109375" style="0" customWidth="1"/>
    <col min="3" max="3" width="13.8515625" style="0" customWidth="1"/>
    <col min="4" max="4" width="16.28125" style="0" customWidth="1"/>
    <col min="5" max="5" width="15.57421875" style="0" customWidth="1"/>
    <col min="6" max="6" width="17.140625" style="0" customWidth="1"/>
    <col min="7" max="7" width="17.28125" style="0" customWidth="1"/>
    <col min="8" max="8" width="14.421875" style="0" customWidth="1"/>
    <col min="9" max="9" width="6.00390625" style="0" customWidth="1"/>
    <col min="10" max="10" width="5.7109375" style="0" customWidth="1"/>
    <col min="11" max="12" width="8.8515625" style="0" customWidth="1"/>
    <col min="13" max="13" width="8.28125" style="0" customWidth="1"/>
    <col min="14" max="14" width="8.8515625" style="0" customWidth="1"/>
    <col min="16" max="16" width="19.00390625" style="0" customWidth="1"/>
  </cols>
  <sheetData>
    <row r="2" spans="2:8" ht="21.75" customHeight="1">
      <c r="B2" s="297" t="s">
        <v>446</v>
      </c>
      <c r="C2" s="297"/>
      <c r="D2" s="297"/>
      <c r="E2" s="297"/>
      <c r="F2" s="297"/>
      <c r="G2" s="297"/>
      <c r="H2" s="297"/>
    </row>
    <row r="3" spans="2:8" ht="21.75" customHeight="1">
      <c r="B3" s="299" t="s">
        <v>477</v>
      </c>
      <c r="C3" s="299"/>
      <c r="D3" s="308" t="s">
        <v>136</v>
      </c>
      <c r="E3" s="308"/>
      <c r="F3" s="308"/>
      <c r="G3" s="298" t="s">
        <v>87</v>
      </c>
      <c r="H3" s="298"/>
    </row>
    <row r="4" spans="2:8" ht="47.25" customHeight="1" thickBot="1">
      <c r="B4" s="107" t="s">
        <v>9</v>
      </c>
      <c r="C4" s="130" t="s">
        <v>137</v>
      </c>
      <c r="D4" s="130" t="s">
        <v>138</v>
      </c>
      <c r="E4" s="130" t="s">
        <v>139</v>
      </c>
      <c r="F4" s="130" t="s">
        <v>140</v>
      </c>
      <c r="G4" s="130" t="s">
        <v>141</v>
      </c>
      <c r="H4" s="130" t="s">
        <v>142</v>
      </c>
    </row>
    <row r="5" spans="2:8" ht="22.5" customHeight="1" thickTop="1">
      <c r="B5" s="104" t="s">
        <v>339</v>
      </c>
      <c r="C5" s="63">
        <v>1800</v>
      </c>
      <c r="D5" s="63">
        <v>215300</v>
      </c>
      <c r="E5" s="63">
        <v>515300</v>
      </c>
      <c r="F5" s="63">
        <f>'مستلزمات خدمية'!J5+'مستلزمات سلعية'!G6+'مصاريف اخرى'!C5+'مصاريف اخرى'!D5+'مصاريف اخرى'!E5</f>
        <v>4236380</v>
      </c>
      <c r="G5" s="63">
        <v>0</v>
      </c>
      <c r="H5" s="63">
        <v>0</v>
      </c>
    </row>
    <row r="6" spans="2:8" ht="22.5" customHeight="1">
      <c r="B6" s="105" t="s">
        <v>33</v>
      </c>
      <c r="C6" s="64">
        <v>22350</v>
      </c>
      <c r="D6" s="64">
        <v>890152</v>
      </c>
      <c r="E6" s="64">
        <v>990152</v>
      </c>
      <c r="F6" s="64">
        <f>'مستلزمات خدمية'!J6+'مستلزمات سلعية'!G7+'مصاريف اخرى'!C6+'مصاريف اخرى'!D6+'مصاريف اخرى'!E6</f>
        <v>5009069</v>
      </c>
      <c r="G6" s="64">
        <v>0</v>
      </c>
      <c r="H6" s="64">
        <v>0</v>
      </c>
    </row>
    <row r="7" spans="2:8" ht="22.5" customHeight="1">
      <c r="B7" s="104" t="s">
        <v>34</v>
      </c>
      <c r="C7" s="63">
        <v>26350</v>
      </c>
      <c r="D7" s="63">
        <v>3037112</v>
      </c>
      <c r="E7" s="63">
        <v>3037112</v>
      </c>
      <c r="F7" s="63">
        <f>'مستلزمات خدمية'!J7+'مستلزمات سلعية'!G8+'مصاريف اخرى'!C7+'مصاريف اخرى'!D7+'مصاريف اخرى'!E7</f>
        <v>12644174</v>
      </c>
      <c r="G7" s="63">
        <v>71727455</v>
      </c>
      <c r="H7" s="63">
        <v>0</v>
      </c>
    </row>
    <row r="8" spans="2:8" ht="22.5" customHeight="1">
      <c r="B8" s="105" t="s">
        <v>340</v>
      </c>
      <c r="C8" s="64">
        <v>560350</v>
      </c>
      <c r="D8" s="64">
        <v>1163701</v>
      </c>
      <c r="E8" s="64">
        <v>4163701</v>
      </c>
      <c r="F8" s="64">
        <f>'مستلزمات خدمية'!J8+'مستلزمات سلعية'!G9+'مصاريف اخرى'!C8+'مصاريف اخرى'!D8+'مصاريف اخرى'!E8</f>
        <v>13444878</v>
      </c>
      <c r="G8" s="64">
        <v>115000</v>
      </c>
      <c r="H8" s="64">
        <v>0</v>
      </c>
    </row>
    <row r="9" spans="2:8" ht="22.5" customHeight="1">
      <c r="B9" s="104" t="s">
        <v>35</v>
      </c>
      <c r="C9" s="63">
        <v>420310</v>
      </c>
      <c r="D9" s="63">
        <v>640500</v>
      </c>
      <c r="E9" s="63">
        <v>1640500</v>
      </c>
      <c r="F9" s="63">
        <f>'مستلزمات خدمية'!J9+'مستلزمات سلعية'!G10+'مصاريف اخرى'!C9+'مصاريف اخرى'!D9+'مصاريف اخرى'!E9</f>
        <v>6946810</v>
      </c>
      <c r="G9" s="63">
        <v>0</v>
      </c>
      <c r="H9" s="63">
        <v>0</v>
      </c>
    </row>
    <row r="10" spans="2:8" ht="22.5" customHeight="1">
      <c r="B10" s="105" t="s">
        <v>36</v>
      </c>
      <c r="C10" s="64">
        <v>210110</v>
      </c>
      <c r="D10" s="64">
        <v>917041</v>
      </c>
      <c r="E10" s="64">
        <v>917041</v>
      </c>
      <c r="F10" s="64">
        <f>'مستلزمات خدمية'!J10+'مستلزمات سلعية'!G11+'مصاريف اخرى'!C10+'مصاريف اخرى'!D10+'مصاريف اخرى'!E10</f>
        <v>4938844</v>
      </c>
      <c r="G10" s="64">
        <v>10457229</v>
      </c>
      <c r="H10" s="64">
        <v>0</v>
      </c>
    </row>
    <row r="11" spans="2:8" ht="22.5" customHeight="1">
      <c r="B11" s="104" t="s">
        <v>37</v>
      </c>
      <c r="C11" s="63">
        <v>560120</v>
      </c>
      <c r="D11" s="63">
        <v>4650130</v>
      </c>
      <c r="E11" s="63">
        <v>9501360</v>
      </c>
      <c r="F11" s="63">
        <f>'مستلزمات خدمية'!J11+'مستلزمات سلعية'!G12+'مصاريف اخرى'!C11+'مصاريف اخرى'!D11+'مصاريف اخرى'!E11</f>
        <v>20729060</v>
      </c>
      <c r="G11" s="63">
        <v>9501772</v>
      </c>
      <c r="H11" s="63">
        <v>0</v>
      </c>
    </row>
    <row r="12" spans="2:8" ht="22.5" customHeight="1">
      <c r="B12" s="105" t="s">
        <v>38</v>
      </c>
      <c r="C12" s="64">
        <v>182600</v>
      </c>
      <c r="D12" s="64">
        <v>908300</v>
      </c>
      <c r="E12" s="64">
        <v>908300</v>
      </c>
      <c r="F12" s="64">
        <f>'مستلزمات خدمية'!J12+'مستلزمات سلعية'!G13+'مصاريف اخرى'!C12+'مصاريف اخرى'!D12+'مصاريف اخرى'!E12</f>
        <v>5363100</v>
      </c>
      <c r="G12" s="64">
        <v>13036244</v>
      </c>
      <c r="H12" s="64">
        <v>500000</v>
      </c>
    </row>
    <row r="13" spans="2:8" ht="22.5" customHeight="1">
      <c r="B13" s="104" t="s">
        <v>96</v>
      </c>
      <c r="C13" s="63">
        <v>15250</v>
      </c>
      <c r="D13" s="63">
        <v>1419000</v>
      </c>
      <c r="E13" s="63">
        <v>1419000</v>
      </c>
      <c r="F13" s="63">
        <f>'مستلزمات خدمية'!J13+'مستلزمات سلعية'!G14+'مصاريف اخرى'!C13+'مصاريف اخرى'!D13+'مصاريف اخرى'!E13</f>
        <v>11684670</v>
      </c>
      <c r="G13" s="63">
        <v>7260000</v>
      </c>
      <c r="H13" s="63">
        <v>0</v>
      </c>
    </row>
    <row r="14" spans="2:8" ht="22.5" customHeight="1">
      <c r="B14" s="105" t="s">
        <v>95</v>
      </c>
      <c r="C14" s="64">
        <v>1000</v>
      </c>
      <c r="D14" s="64">
        <v>1785353</v>
      </c>
      <c r="E14" s="64">
        <v>1785353</v>
      </c>
      <c r="F14" s="64">
        <f>'مستلزمات خدمية'!J14+'مستلزمات سلعية'!G15+'مصاريف اخرى'!C14+'مصاريف اخرى'!D14+'مصاريف اخرى'!E14</f>
        <v>8957176</v>
      </c>
      <c r="G14" s="64">
        <v>0</v>
      </c>
      <c r="H14" s="64">
        <v>0</v>
      </c>
    </row>
    <row r="15" spans="2:8" ht="22.5" customHeight="1">
      <c r="B15" s="104" t="s">
        <v>39</v>
      </c>
      <c r="C15" s="63">
        <v>350120</v>
      </c>
      <c r="D15" s="63">
        <v>721990</v>
      </c>
      <c r="E15" s="63">
        <v>721990</v>
      </c>
      <c r="F15" s="63">
        <f>'مستلزمات خدمية'!J15+'مستلزمات سلعية'!G16+'مصاريف اخرى'!C15+'مصاريف اخرى'!D15+'مصاريف اخرى'!E15</f>
        <v>2957200</v>
      </c>
      <c r="G15" s="63">
        <v>0</v>
      </c>
      <c r="H15" s="63">
        <v>0</v>
      </c>
    </row>
    <row r="16" spans="2:8" ht="22.5" customHeight="1" thickBot="1">
      <c r="B16" s="105" t="s">
        <v>40</v>
      </c>
      <c r="C16" s="64">
        <v>310392</v>
      </c>
      <c r="D16" s="64">
        <v>2194165</v>
      </c>
      <c r="E16" s="64">
        <v>2194165</v>
      </c>
      <c r="F16" s="64">
        <f>'مستلزمات خدمية'!J16+'مستلزمات سلعية'!G17+'مصاريف اخرى'!C16+'مصاريف اخرى'!D16+'مصاريف اخرى'!E16</f>
        <v>25910022</v>
      </c>
      <c r="G16" s="64">
        <v>0</v>
      </c>
      <c r="H16" s="64">
        <v>0</v>
      </c>
    </row>
    <row r="17" spans="2:8" ht="22.5" customHeight="1" thickBot="1">
      <c r="B17" s="108" t="s">
        <v>3</v>
      </c>
      <c r="C17" s="22">
        <f aca="true" t="shared" si="0" ref="C17:H17">SUM(C5:C16)</f>
        <v>2660752</v>
      </c>
      <c r="D17" s="22">
        <f t="shared" si="0"/>
        <v>18542744</v>
      </c>
      <c r="E17" s="22">
        <f t="shared" si="0"/>
        <v>27793974</v>
      </c>
      <c r="F17" s="22">
        <f t="shared" si="0"/>
        <v>122821383</v>
      </c>
      <c r="G17" s="22">
        <f t="shared" si="0"/>
        <v>112097700</v>
      </c>
      <c r="H17" s="22">
        <f t="shared" si="0"/>
        <v>500000</v>
      </c>
    </row>
    <row r="18" ht="15.75" thickTop="1"/>
    <row r="19" spans="2:7" ht="15">
      <c r="B19" s="369"/>
      <c r="C19" s="369"/>
      <c r="D19" s="369"/>
      <c r="E19" s="369"/>
      <c r="F19" s="369"/>
      <c r="G19" s="369"/>
    </row>
    <row r="26" ht="15">
      <c r="E26" s="10"/>
    </row>
  </sheetData>
  <sheetProtection/>
  <mergeCells count="5">
    <mergeCell ref="B2:H2"/>
    <mergeCell ref="D3:F3"/>
    <mergeCell ref="G3:H3"/>
    <mergeCell ref="B19:G19"/>
    <mergeCell ref="B3:C3"/>
  </mergeCells>
  <printOptions/>
  <pageMargins left="1" right="1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18"/>
  <sheetViews>
    <sheetView rightToLeft="1" zoomScalePageLayoutView="0" workbookViewId="0" topLeftCell="A1">
      <selection activeCell="Q18" sqref="Q18"/>
    </sheetView>
  </sheetViews>
  <sheetFormatPr defaultColWidth="9.140625" defaultRowHeight="15"/>
  <cols>
    <col min="1" max="2" width="7.7109375" style="0" customWidth="1"/>
    <col min="3" max="3" width="9.57421875" style="0" customWidth="1"/>
    <col min="4" max="4" width="8.57421875" style="0" customWidth="1"/>
    <col min="5" max="5" width="9.421875" style="0" customWidth="1"/>
    <col min="6" max="6" width="8.57421875" style="0" customWidth="1"/>
    <col min="7" max="7" width="9.421875" style="0" customWidth="1"/>
    <col min="8" max="8" width="8.7109375" style="0" customWidth="1"/>
    <col min="9" max="9" width="7.8515625" style="0" customWidth="1"/>
    <col min="12" max="12" width="10.140625" style="0" customWidth="1"/>
    <col min="15" max="15" width="13.28125" style="0" customWidth="1"/>
    <col min="16" max="16" width="13.00390625" style="0" customWidth="1"/>
    <col min="17" max="17" width="17.140625" style="0" customWidth="1"/>
    <col min="18" max="18" width="6.28125" style="0" customWidth="1"/>
    <col min="19" max="19" width="11.421875" style="0" customWidth="1"/>
  </cols>
  <sheetData>
    <row r="2" spans="5:12" ht="15">
      <c r="E2" s="372" t="s">
        <v>465</v>
      </c>
      <c r="F2" s="372"/>
      <c r="G2" s="372"/>
      <c r="H2" s="372"/>
      <c r="I2" s="372"/>
      <c r="J2" s="372"/>
      <c r="K2" s="372"/>
      <c r="L2" s="372"/>
    </row>
    <row r="4" spans="2:17" ht="15">
      <c r="B4" t="s">
        <v>356</v>
      </c>
      <c r="C4" t="s">
        <v>357</v>
      </c>
      <c r="D4" t="s">
        <v>358</v>
      </c>
      <c r="E4" t="s">
        <v>359</v>
      </c>
      <c r="F4" t="s">
        <v>360</v>
      </c>
      <c r="G4" t="s">
        <v>361</v>
      </c>
      <c r="H4" t="s">
        <v>362</v>
      </c>
      <c r="I4" t="s">
        <v>363</v>
      </c>
      <c r="J4" t="s">
        <v>364</v>
      </c>
      <c r="K4" t="s">
        <v>365</v>
      </c>
      <c r="L4" t="s">
        <v>366</v>
      </c>
      <c r="M4" t="s">
        <v>367</v>
      </c>
      <c r="N4" t="s">
        <v>368</v>
      </c>
      <c r="O4" t="s">
        <v>91</v>
      </c>
      <c r="P4" t="s">
        <v>415</v>
      </c>
      <c r="Q4" t="s">
        <v>369</v>
      </c>
    </row>
    <row r="6" spans="1:15" ht="15">
      <c r="A6" t="s">
        <v>339</v>
      </c>
      <c r="B6">
        <v>1172300</v>
      </c>
      <c r="C6">
        <v>621226</v>
      </c>
      <c r="D6">
        <v>176345</v>
      </c>
      <c r="E6">
        <v>630088</v>
      </c>
      <c r="F6">
        <v>97100</v>
      </c>
      <c r="G6">
        <v>1507605</v>
      </c>
      <c r="H6">
        <v>435825</v>
      </c>
      <c r="I6">
        <v>100440</v>
      </c>
      <c r="J6">
        <v>1217650</v>
      </c>
      <c r="K6">
        <v>178050</v>
      </c>
      <c r="L6">
        <v>2790660</v>
      </c>
      <c r="M6">
        <v>3353655</v>
      </c>
      <c r="N6">
        <v>213524</v>
      </c>
      <c r="O6">
        <f>B6+C6+D6+E6+F6+G6+H6+I6+J6+K6+L6+M6+N6</f>
        <v>12494468</v>
      </c>
    </row>
    <row r="7" spans="1:15" ht="15">
      <c r="A7" t="s">
        <v>33</v>
      </c>
      <c r="B7">
        <v>269300</v>
      </c>
      <c r="C7">
        <v>1397581</v>
      </c>
      <c r="D7">
        <v>62700</v>
      </c>
      <c r="E7">
        <v>987534</v>
      </c>
      <c r="F7">
        <v>75</v>
      </c>
      <c r="G7">
        <v>2256095</v>
      </c>
      <c r="H7">
        <v>1008110</v>
      </c>
      <c r="I7">
        <v>0</v>
      </c>
      <c r="J7">
        <v>7304440</v>
      </c>
      <c r="K7">
        <v>0</v>
      </c>
      <c r="L7">
        <v>2440005</v>
      </c>
      <c r="M7">
        <v>2133831</v>
      </c>
      <c r="N7">
        <v>482105</v>
      </c>
      <c r="O7">
        <f aca="true" t="shared" si="0" ref="O7:O18">B7+C7+D7+E7+F7+G7+H7+I7+J7+K7+L7+M7+N7</f>
        <v>18341776</v>
      </c>
    </row>
    <row r="8" spans="1:15" ht="15">
      <c r="A8" t="s">
        <v>34</v>
      </c>
      <c r="B8">
        <v>447755</v>
      </c>
      <c r="C8">
        <v>8010707</v>
      </c>
      <c r="D8">
        <v>87888</v>
      </c>
      <c r="E8">
        <v>7131508</v>
      </c>
      <c r="F8">
        <v>31360</v>
      </c>
      <c r="G8">
        <v>9502920</v>
      </c>
      <c r="H8">
        <v>3159268</v>
      </c>
      <c r="I8">
        <v>152805</v>
      </c>
      <c r="J8">
        <v>2986707</v>
      </c>
      <c r="K8">
        <v>904185</v>
      </c>
      <c r="L8">
        <v>6131177</v>
      </c>
      <c r="M8">
        <v>6084222</v>
      </c>
      <c r="N8">
        <v>419095</v>
      </c>
      <c r="O8">
        <f t="shared" si="0"/>
        <v>45049597</v>
      </c>
    </row>
    <row r="9" spans="1:15" ht="15">
      <c r="A9" t="s">
        <v>340</v>
      </c>
      <c r="B9">
        <v>1759794</v>
      </c>
      <c r="C9">
        <v>479000</v>
      </c>
      <c r="D9">
        <v>794662</v>
      </c>
      <c r="E9">
        <v>1405579</v>
      </c>
      <c r="F9">
        <v>64798</v>
      </c>
      <c r="G9">
        <v>744205</v>
      </c>
      <c r="H9">
        <v>1243735</v>
      </c>
      <c r="I9">
        <v>215050</v>
      </c>
      <c r="J9">
        <v>3848470</v>
      </c>
      <c r="K9">
        <v>799907</v>
      </c>
      <c r="L9">
        <v>4381590</v>
      </c>
      <c r="M9">
        <v>4081409</v>
      </c>
      <c r="N9">
        <v>527231</v>
      </c>
      <c r="O9">
        <f t="shared" si="0"/>
        <v>20345430</v>
      </c>
    </row>
    <row r="10" spans="1:17" ht="21">
      <c r="A10" t="s">
        <v>35</v>
      </c>
      <c r="B10">
        <v>1332850</v>
      </c>
      <c r="C10">
        <v>233321</v>
      </c>
      <c r="D10">
        <v>4000</v>
      </c>
      <c r="E10">
        <v>627528</v>
      </c>
      <c r="F10">
        <v>52705</v>
      </c>
      <c r="G10">
        <v>270270</v>
      </c>
      <c r="H10">
        <v>1740795</v>
      </c>
      <c r="I10">
        <v>51950</v>
      </c>
      <c r="J10">
        <v>1489870</v>
      </c>
      <c r="K10">
        <v>387800</v>
      </c>
      <c r="L10">
        <v>3190970</v>
      </c>
      <c r="M10">
        <v>2195080</v>
      </c>
      <c r="N10">
        <v>152390</v>
      </c>
      <c r="O10">
        <f t="shared" si="0"/>
        <v>11729529</v>
      </c>
      <c r="Q10" s="253"/>
    </row>
    <row r="11" spans="1:15" ht="15">
      <c r="A11" t="s">
        <v>36</v>
      </c>
      <c r="B11">
        <v>311880</v>
      </c>
      <c r="C11">
        <v>254215</v>
      </c>
      <c r="D11">
        <v>176050</v>
      </c>
      <c r="E11">
        <v>948245</v>
      </c>
      <c r="F11">
        <v>13395</v>
      </c>
      <c r="G11">
        <v>1418370</v>
      </c>
      <c r="H11">
        <v>528876</v>
      </c>
      <c r="I11">
        <v>117995</v>
      </c>
      <c r="J11">
        <v>1224650</v>
      </c>
      <c r="K11">
        <v>375280</v>
      </c>
      <c r="L11">
        <v>5891115</v>
      </c>
      <c r="M11">
        <v>1545769</v>
      </c>
      <c r="N11">
        <v>346198</v>
      </c>
      <c r="O11">
        <f t="shared" si="0"/>
        <v>13152038</v>
      </c>
    </row>
    <row r="12" spans="1:15" ht="15">
      <c r="A12" t="s">
        <v>37</v>
      </c>
      <c r="B12">
        <v>442605</v>
      </c>
      <c r="C12">
        <v>1115679</v>
      </c>
      <c r="D12">
        <v>2877950</v>
      </c>
      <c r="E12">
        <v>3217335</v>
      </c>
      <c r="F12">
        <v>32555</v>
      </c>
      <c r="G12">
        <v>3595042</v>
      </c>
      <c r="H12">
        <v>5883563</v>
      </c>
      <c r="I12">
        <v>79620</v>
      </c>
      <c r="J12">
        <v>14959430</v>
      </c>
      <c r="K12">
        <v>462910</v>
      </c>
      <c r="L12">
        <v>6362040</v>
      </c>
      <c r="M12">
        <v>11880382</v>
      </c>
      <c r="N12">
        <v>937487</v>
      </c>
      <c r="O12">
        <f t="shared" si="0"/>
        <v>51846598</v>
      </c>
    </row>
    <row r="13" spans="1:15" ht="15">
      <c r="A13" t="s">
        <v>38</v>
      </c>
      <c r="B13">
        <v>266255</v>
      </c>
      <c r="C13">
        <v>734888</v>
      </c>
      <c r="D13">
        <v>14200</v>
      </c>
      <c r="E13">
        <v>344160</v>
      </c>
      <c r="F13">
        <v>12570</v>
      </c>
      <c r="G13">
        <v>490630</v>
      </c>
      <c r="H13">
        <v>787806</v>
      </c>
      <c r="I13">
        <v>44370</v>
      </c>
      <c r="J13">
        <v>1234745</v>
      </c>
      <c r="K13">
        <v>158570</v>
      </c>
      <c r="L13">
        <v>1083453</v>
      </c>
      <c r="M13">
        <v>1348993</v>
      </c>
      <c r="N13">
        <v>126255</v>
      </c>
      <c r="O13">
        <f t="shared" si="0"/>
        <v>6646895</v>
      </c>
    </row>
    <row r="14" spans="1:15" ht="15">
      <c r="A14" t="s">
        <v>96</v>
      </c>
      <c r="B14">
        <v>233125</v>
      </c>
      <c r="C14">
        <v>720920</v>
      </c>
      <c r="D14">
        <v>360180</v>
      </c>
      <c r="E14">
        <v>3004814</v>
      </c>
      <c r="F14">
        <v>50000</v>
      </c>
      <c r="G14">
        <v>1219985</v>
      </c>
      <c r="H14">
        <v>4424269</v>
      </c>
      <c r="I14">
        <v>804250</v>
      </c>
      <c r="J14">
        <v>4458580</v>
      </c>
      <c r="K14">
        <v>161200</v>
      </c>
      <c r="L14">
        <v>3436825</v>
      </c>
      <c r="M14">
        <v>2395070</v>
      </c>
      <c r="N14">
        <v>911110</v>
      </c>
      <c r="O14">
        <f t="shared" si="0"/>
        <v>22180328</v>
      </c>
    </row>
    <row r="15" spans="1:15" ht="15">
      <c r="A15" t="s">
        <v>95</v>
      </c>
      <c r="B15">
        <v>362685</v>
      </c>
      <c r="C15">
        <v>723130</v>
      </c>
      <c r="D15">
        <v>228350</v>
      </c>
      <c r="E15">
        <v>1923911</v>
      </c>
      <c r="F15">
        <v>77970</v>
      </c>
      <c r="G15">
        <v>672835</v>
      </c>
      <c r="H15">
        <v>1363680</v>
      </c>
      <c r="I15">
        <v>144630</v>
      </c>
      <c r="J15">
        <v>2533130</v>
      </c>
      <c r="K15">
        <v>536415</v>
      </c>
      <c r="L15">
        <v>55896675</v>
      </c>
      <c r="M15">
        <v>1186051</v>
      </c>
      <c r="N15">
        <v>525500</v>
      </c>
      <c r="O15">
        <f t="shared" si="0"/>
        <v>66174962</v>
      </c>
    </row>
    <row r="16" spans="1:15" ht="15">
      <c r="A16" t="s">
        <v>39</v>
      </c>
      <c r="B16">
        <v>179200</v>
      </c>
      <c r="C16">
        <v>118080</v>
      </c>
      <c r="D16">
        <v>0</v>
      </c>
      <c r="E16">
        <v>330880</v>
      </c>
      <c r="F16">
        <v>41000</v>
      </c>
      <c r="G16">
        <v>231690</v>
      </c>
      <c r="H16">
        <v>2357690</v>
      </c>
      <c r="I16">
        <v>170140</v>
      </c>
      <c r="J16">
        <v>1054400</v>
      </c>
      <c r="K16">
        <v>251960</v>
      </c>
      <c r="L16">
        <v>2858858</v>
      </c>
      <c r="M16">
        <v>850254</v>
      </c>
      <c r="N16">
        <v>395240</v>
      </c>
      <c r="O16">
        <f t="shared" si="0"/>
        <v>8839392</v>
      </c>
    </row>
    <row r="17" spans="1:15" ht="15">
      <c r="A17" t="s">
        <v>40</v>
      </c>
      <c r="B17">
        <v>1713256</v>
      </c>
      <c r="C17">
        <v>932421</v>
      </c>
      <c r="D17">
        <v>75100</v>
      </c>
      <c r="E17">
        <v>5509113</v>
      </c>
      <c r="F17">
        <v>8585</v>
      </c>
      <c r="G17">
        <v>8337270</v>
      </c>
      <c r="H17">
        <v>8760886</v>
      </c>
      <c r="I17">
        <v>215430</v>
      </c>
      <c r="J17">
        <v>3805110</v>
      </c>
      <c r="K17">
        <v>619890</v>
      </c>
      <c r="L17">
        <v>9428097</v>
      </c>
      <c r="M17">
        <v>6546683</v>
      </c>
      <c r="N17">
        <v>386070</v>
      </c>
      <c r="O17">
        <f t="shared" si="0"/>
        <v>46337911</v>
      </c>
    </row>
    <row r="18" spans="1:17" ht="55.5" customHeight="1">
      <c r="A18" t="s">
        <v>91</v>
      </c>
      <c r="B18">
        <f aca="true" t="shared" si="1" ref="B18:N18">SUM(B6:B17)</f>
        <v>8491005</v>
      </c>
      <c r="C18">
        <f t="shared" si="1"/>
        <v>15341168</v>
      </c>
      <c r="D18">
        <f t="shared" si="1"/>
        <v>4857425</v>
      </c>
      <c r="E18">
        <f t="shared" si="1"/>
        <v>26060695</v>
      </c>
      <c r="F18">
        <f t="shared" si="1"/>
        <v>482113</v>
      </c>
      <c r="G18">
        <f t="shared" si="1"/>
        <v>30246917</v>
      </c>
      <c r="H18">
        <f t="shared" si="1"/>
        <v>31694503</v>
      </c>
      <c r="I18">
        <f t="shared" si="1"/>
        <v>2096680</v>
      </c>
      <c r="J18">
        <f t="shared" si="1"/>
        <v>46117182</v>
      </c>
      <c r="K18">
        <f t="shared" si="1"/>
        <v>4836167</v>
      </c>
      <c r="L18">
        <f t="shared" si="1"/>
        <v>103891465</v>
      </c>
      <c r="M18">
        <f t="shared" si="1"/>
        <v>43601399</v>
      </c>
      <c r="N18">
        <f t="shared" si="1"/>
        <v>5422205</v>
      </c>
      <c r="O18">
        <f t="shared" si="0"/>
        <v>323138924</v>
      </c>
      <c r="P18">
        <v>227340639</v>
      </c>
      <c r="Q18" s="253">
        <f>O18+P18</f>
        <v>550479563</v>
      </c>
    </row>
  </sheetData>
  <sheetProtection/>
  <mergeCells count="1">
    <mergeCell ref="E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17"/>
  <sheetViews>
    <sheetView rightToLeft="1" zoomScalePageLayoutView="0" workbookViewId="0" topLeftCell="A1">
      <selection activeCell="E12" sqref="E12"/>
    </sheetView>
  </sheetViews>
  <sheetFormatPr defaultColWidth="9.140625" defaultRowHeight="15"/>
  <cols>
    <col min="1" max="1" width="19.421875" style="0" customWidth="1"/>
    <col min="2" max="2" width="21.00390625" style="0" customWidth="1"/>
  </cols>
  <sheetData>
    <row r="1" spans="1:2" ht="44.25" customHeight="1">
      <c r="A1" s="394" t="s">
        <v>429</v>
      </c>
      <c r="B1" s="394"/>
    </row>
    <row r="2" spans="1:2" ht="23.25" customHeight="1">
      <c r="A2" s="258" t="s">
        <v>9</v>
      </c>
      <c r="B2" s="258" t="s">
        <v>425</v>
      </c>
    </row>
    <row r="3" spans="1:2" ht="24.75" customHeight="1">
      <c r="A3" s="258" t="s">
        <v>339</v>
      </c>
      <c r="B3" s="258">
        <v>38</v>
      </c>
    </row>
    <row r="4" spans="1:2" ht="24.75" customHeight="1">
      <c r="A4" s="258" t="s">
        <v>33</v>
      </c>
      <c r="B4" s="258">
        <v>26</v>
      </c>
    </row>
    <row r="5" spans="1:2" ht="24.75" customHeight="1">
      <c r="A5" s="258" t="s">
        <v>34</v>
      </c>
      <c r="B5" s="258">
        <v>40</v>
      </c>
    </row>
    <row r="6" spans="1:2" ht="24.75" customHeight="1">
      <c r="A6" s="258" t="s">
        <v>383</v>
      </c>
      <c r="B6" s="258">
        <v>62</v>
      </c>
    </row>
    <row r="7" spans="1:2" ht="24.75" customHeight="1">
      <c r="A7" s="258" t="s">
        <v>35</v>
      </c>
      <c r="B7" s="258">
        <v>15</v>
      </c>
    </row>
    <row r="8" spans="1:2" ht="24.75" customHeight="1">
      <c r="A8" s="258" t="s">
        <v>36</v>
      </c>
      <c r="B8" s="258">
        <v>9</v>
      </c>
    </row>
    <row r="9" spans="1:2" ht="24.75" customHeight="1">
      <c r="A9" s="258" t="s">
        <v>37</v>
      </c>
      <c r="B9" s="258">
        <v>85</v>
      </c>
    </row>
    <row r="10" spans="1:2" ht="24.75" customHeight="1">
      <c r="A10" s="258" t="s">
        <v>38</v>
      </c>
      <c r="B10" s="258">
        <v>4</v>
      </c>
    </row>
    <row r="11" spans="1:2" ht="24.75" customHeight="1">
      <c r="A11" s="258" t="s">
        <v>341</v>
      </c>
      <c r="B11" s="258">
        <v>0</v>
      </c>
    </row>
    <row r="12" spans="1:2" ht="24.75" customHeight="1">
      <c r="A12" s="258" t="s">
        <v>384</v>
      </c>
      <c r="B12" s="258">
        <v>0</v>
      </c>
    </row>
    <row r="13" spans="1:2" ht="24.75" customHeight="1">
      <c r="A13" s="258" t="s">
        <v>385</v>
      </c>
      <c r="B13" s="258">
        <v>0</v>
      </c>
    </row>
    <row r="14" spans="1:2" ht="24.75" customHeight="1">
      <c r="A14" s="258" t="s">
        <v>426</v>
      </c>
      <c r="B14" s="258">
        <v>0</v>
      </c>
    </row>
    <row r="15" spans="1:2" ht="24.75" customHeight="1">
      <c r="A15" s="258" t="s">
        <v>427</v>
      </c>
      <c r="B15" s="258">
        <v>0</v>
      </c>
    </row>
    <row r="16" spans="1:2" ht="24.75" customHeight="1">
      <c r="A16" s="258" t="s">
        <v>39</v>
      </c>
      <c r="B16" s="258">
        <v>13</v>
      </c>
    </row>
    <row r="17" spans="1:2" ht="24.75" customHeight="1">
      <c r="A17" s="259" t="s">
        <v>428</v>
      </c>
      <c r="B17" s="258">
        <v>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3:H19"/>
  <sheetViews>
    <sheetView rightToLeft="1" zoomScalePageLayoutView="0" workbookViewId="0" topLeftCell="A1">
      <selection activeCell="I13" sqref="I13"/>
    </sheetView>
  </sheetViews>
  <sheetFormatPr defaultColWidth="9.140625" defaultRowHeight="15"/>
  <cols>
    <col min="2" max="2" width="8.140625" style="0" customWidth="1"/>
    <col min="3" max="3" width="20.421875" style="0" customWidth="1"/>
    <col min="4" max="4" width="23.28125" style="0" customWidth="1"/>
    <col min="5" max="6" width="23.7109375" style="0" customWidth="1"/>
  </cols>
  <sheetData>
    <row r="2" ht="9.75" customHeight="1"/>
    <row r="3" spans="3:8" ht="34.5" customHeight="1">
      <c r="C3" s="297" t="s">
        <v>479</v>
      </c>
      <c r="D3" s="297"/>
      <c r="E3" s="297"/>
      <c r="F3" s="297"/>
      <c r="G3" s="61"/>
      <c r="H3" s="61"/>
    </row>
    <row r="4" spans="3:6" ht="25.5" customHeight="1">
      <c r="C4" s="299" t="s">
        <v>261</v>
      </c>
      <c r="D4" s="299"/>
      <c r="E4" s="299"/>
      <c r="F4" s="299"/>
    </row>
    <row r="5" spans="3:6" ht="20.25" customHeight="1">
      <c r="C5" s="300" t="s">
        <v>9</v>
      </c>
      <c r="D5" s="284" t="s">
        <v>410</v>
      </c>
      <c r="E5" s="284" t="s">
        <v>411</v>
      </c>
      <c r="F5" s="284" t="s">
        <v>3</v>
      </c>
    </row>
    <row r="6" spans="3:6" ht="21.75" customHeight="1" thickBot="1">
      <c r="C6" s="301"/>
      <c r="D6" s="107" t="s">
        <v>4</v>
      </c>
      <c r="E6" s="107" t="s">
        <v>4</v>
      </c>
      <c r="F6" s="107" t="s">
        <v>4</v>
      </c>
    </row>
    <row r="7" spans="3:6" ht="24.75" customHeight="1" thickTop="1">
      <c r="C7" s="209" t="s">
        <v>339</v>
      </c>
      <c r="D7" s="63">
        <v>12</v>
      </c>
      <c r="E7" s="63">
        <v>5</v>
      </c>
      <c r="F7" s="63">
        <v>17</v>
      </c>
    </row>
    <row r="8" spans="3:6" ht="24.75" customHeight="1">
      <c r="C8" s="210" t="s">
        <v>33</v>
      </c>
      <c r="D8" s="64">
        <v>9</v>
      </c>
      <c r="E8" s="64">
        <v>10</v>
      </c>
      <c r="F8" s="64">
        <v>19</v>
      </c>
    </row>
    <row r="9" spans="3:6" ht="24.75" customHeight="1">
      <c r="C9" s="209" t="s">
        <v>34</v>
      </c>
      <c r="D9" s="63">
        <v>30</v>
      </c>
      <c r="E9" s="63">
        <v>30</v>
      </c>
      <c r="F9" s="63">
        <v>60</v>
      </c>
    </row>
    <row r="10" spans="3:6" ht="24.75" customHeight="1">
      <c r="C10" s="210" t="s">
        <v>340</v>
      </c>
      <c r="D10" s="64">
        <v>25</v>
      </c>
      <c r="E10" s="64">
        <v>5</v>
      </c>
      <c r="F10" s="64">
        <v>30</v>
      </c>
    </row>
    <row r="11" spans="3:6" ht="24.75" customHeight="1">
      <c r="C11" s="209" t="s">
        <v>35</v>
      </c>
      <c r="D11" s="63">
        <v>30</v>
      </c>
      <c r="E11" s="63">
        <v>10</v>
      </c>
      <c r="F11" s="63">
        <v>40</v>
      </c>
    </row>
    <row r="12" spans="3:6" ht="24.75" customHeight="1">
      <c r="C12" s="210" t="s">
        <v>36</v>
      </c>
      <c r="D12" s="64">
        <v>8</v>
      </c>
      <c r="E12" s="64">
        <v>30</v>
      </c>
      <c r="F12" s="64">
        <v>38</v>
      </c>
    </row>
    <row r="13" spans="3:6" ht="24.75" customHeight="1">
      <c r="C13" s="209" t="s">
        <v>37</v>
      </c>
      <c r="D13" s="63">
        <v>67</v>
      </c>
      <c r="E13" s="63">
        <v>5</v>
      </c>
      <c r="F13" s="63">
        <v>72</v>
      </c>
    </row>
    <row r="14" spans="3:6" ht="24.75" customHeight="1">
      <c r="C14" s="210" t="s">
        <v>38</v>
      </c>
      <c r="D14" s="64">
        <v>81</v>
      </c>
      <c r="E14" s="64">
        <v>30</v>
      </c>
      <c r="F14" s="64">
        <v>111</v>
      </c>
    </row>
    <row r="15" spans="3:6" ht="24.75" customHeight="1">
      <c r="C15" s="209" t="s">
        <v>96</v>
      </c>
      <c r="D15" s="63">
        <v>20</v>
      </c>
      <c r="E15" s="63">
        <v>32</v>
      </c>
      <c r="F15" s="63">
        <v>52</v>
      </c>
    </row>
    <row r="16" spans="3:6" ht="24.75" customHeight="1">
      <c r="C16" s="210" t="s">
        <v>95</v>
      </c>
      <c r="D16" s="64">
        <v>3</v>
      </c>
      <c r="E16" s="64">
        <v>2</v>
      </c>
      <c r="F16" s="64">
        <v>5</v>
      </c>
    </row>
    <row r="17" spans="3:6" ht="24.75" customHeight="1">
      <c r="C17" s="209" t="s">
        <v>39</v>
      </c>
      <c r="D17" s="63">
        <v>15</v>
      </c>
      <c r="E17" s="63">
        <v>20</v>
      </c>
      <c r="F17" s="63">
        <v>35</v>
      </c>
    </row>
    <row r="18" spans="3:6" ht="24.75" customHeight="1" thickBot="1">
      <c r="C18" s="210" t="s">
        <v>40</v>
      </c>
      <c r="D18" s="64">
        <v>30</v>
      </c>
      <c r="E18" s="64">
        <v>10</v>
      </c>
      <c r="F18" s="64">
        <v>40</v>
      </c>
    </row>
    <row r="19" spans="3:6" ht="24.75" customHeight="1" thickBot="1">
      <c r="C19" s="166" t="s">
        <v>3</v>
      </c>
      <c r="D19" s="250">
        <v>330</v>
      </c>
      <c r="E19" s="250">
        <v>189</v>
      </c>
      <c r="F19" s="250">
        <v>519</v>
      </c>
    </row>
    <row r="20" ht="15.75" thickTop="1"/>
  </sheetData>
  <sheetProtection/>
  <mergeCells count="4">
    <mergeCell ref="C3:F3"/>
    <mergeCell ref="C5:C6"/>
    <mergeCell ref="C4:D4"/>
    <mergeCell ref="E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8"/>
  <sheetViews>
    <sheetView rightToLeft="1" zoomScalePageLayoutView="0" workbookViewId="0" topLeftCell="A1">
      <selection activeCell="F13" sqref="F13"/>
    </sheetView>
  </sheetViews>
  <sheetFormatPr defaultColWidth="9.140625" defaultRowHeight="15"/>
  <cols>
    <col min="1" max="1" width="0.2890625" style="0" customWidth="1"/>
    <col min="2" max="2" width="13.28125" style="0" customWidth="1"/>
    <col min="3" max="3" width="12.140625" style="0" customWidth="1"/>
    <col min="4" max="4" width="17.28125" style="0" customWidth="1"/>
    <col min="5" max="5" width="12.00390625" style="0" customWidth="1"/>
    <col min="6" max="6" width="15.7109375" style="0" customWidth="1"/>
    <col min="7" max="7" width="12.00390625" style="0" customWidth="1"/>
    <col min="8" max="8" width="18.28125" style="0" customWidth="1"/>
    <col min="10" max="10" width="10.8515625" style="0" customWidth="1"/>
    <col min="13" max="13" width="10.28125" style="0" customWidth="1"/>
  </cols>
  <sheetData>
    <row r="2" spans="2:8" ht="18.75">
      <c r="B2" s="297" t="s">
        <v>434</v>
      </c>
      <c r="C2" s="297"/>
      <c r="D2" s="297"/>
      <c r="E2" s="297"/>
      <c r="F2" s="297"/>
      <c r="G2" s="297"/>
      <c r="H2" s="297"/>
    </row>
    <row r="3" spans="2:8" ht="15.75">
      <c r="B3" s="299" t="s">
        <v>418</v>
      </c>
      <c r="C3" s="299"/>
      <c r="D3" s="102"/>
      <c r="E3" s="102"/>
      <c r="F3" s="102"/>
      <c r="G3" s="298" t="s">
        <v>87</v>
      </c>
      <c r="H3" s="298"/>
    </row>
    <row r="4" spans="2:8" ht="15.75">
      <c r="B4" s="300" t="s">
        <v>9</v>
      </c>
      <c r="C4" s="302" t="s">
        <v>218</v>
      </c>
      <c r="D4" s="302"/>
      <c r="E4" s="302" t="s">
        <v>219</v>
      </c>
      <c r="F4" s="302"/>
      <c r="G4" s="302" t="s">
        <v>220</v>
      </c>
      <c r="H4" s="302"/>
    </row>
    <row r="5" spans="2:8" ht="16.5" thickBot="1">
      <c r="B5" s="301"/>
      <c r="C5" s="107" t="s">
        <v>64</v>
      </c>
      <c r="D5" s="107" t="s">
        <v>144</v>
      </c>
      <c r="E5" s="107" t="s">
        <v>64</v>
      </c>
      <c r="F5" s="107" t="s">
        <v>144</v>
      </c>
      <c r="G5" s="107" t="s">
        <v>64</v>
      </c>
      <c r="H5" s="107" t="s">
        <v>144</v>
      </c>
    </row>
    <row r="6" spans="2:8" ht="21.75" customHeight="1" thickTop="1">
      <c r="B6" s="263" t="s">
        <v>339</v>
      </c>
      <c r="C6" s="63">
        <v>93</v>
      </c>
      <c r="D6" s="63">
        <v>65268013</v>
      </c>
      <c r="E6" s="63">
        <v>11</v>
      </c>
      <c r="F6" s="63">
        <v>6310665</v>
      </c>
      <c r="G6" s="13">
        <f>C6+E6</f>
        <v>104</v>
      </c>
      <c r="H6" s="13">
        <f>D6+F6</f>
        <v>71578678</v>
      </c>
    </row>
    <row r="7" spans="2:8" ht="21.75" customHeight="1">
      <c r="B7" s="264" t="s">
        <v>33</v>
      </c>
      <c r="C7" s="64">
        <v>44</v>
      </c>
      <c r="D7" s="64">
        <v>26063186</v>
      </c>
      <c r="E7" s="64">
        <v>0</v>
      </c>
      <c r="F7" s="64">
        <v>0</v>
      </c>
      <c r="G7" s="64">
        <f aca="true" t="shared" si="0" ref="G7:G17">C7+E7</f>
        <v>44</v>
      </c>
      <c r="H7" s="64">
        <f aca="true" t="shared" si="1" ref="H7:H17">D7+F7</f>
        <v>26063186</v>
      </c>
    </row>
    <row r="8" spans="2:8" ht="21.75" customHeight="1">
      <c r="B8" s="263" t="s">
        <v>34</v>
      </c>
      <c r="C8" s="63">
        <v>110</v>
      </c>
      <c r="D8" s="63">
        <v>102498160</v>
      </c>
      <c r="E8" s="63">
        <v>0</v>
      </c>
      <c r="F8" s="63">
        <v>0</v>
      </c>
      <c r="G8" s="13">
        <f t="shared" si="0"/>
        <v>110</v>
      </c>
      <c r="H8" s="13">
        <f t="shared" si="1"/>
        <v>102498160</v>
      </c>
    </row>
    <row r="9" spans="2:8" ht="21.75" customHeight="1">
      <c r="B9" s="264" t="s">
        <v>340</v>
      </c>
      <c r="C9" s="64">
        <v>172</v>
      </c>
      <c r="D9" s="64">
        <v>113617551</v>
      </c>
      <c r="E9" s="64">
        <v>0</v>
      </c>
      <c r="F9" s="64">
        <v>0</v>
      </c>
      <c r="G9" s="64">
        <f t="shared" si="0"/>
        <v>172</v>
      </c>
      <c r="H9" s="64">
        <f t="shared" si="1"/>
        <v>113617551</v>
      </c>
    </row>
    <row r="10" spans="2:8" ht="21.75" customHeight="1">
      <c r="B10" s="263" t="s">
        <v>35</v>
      </c>
      <c r="C10" s="63">
        <v>24</v>
      </c>
      <c r="D10" s="63">
        <v>31022445</v>
      </c>
      <c r="E10" s="63">
        <v>0</v>
      </c>
      <c r="F10" s="63">
        <v>0</v>
      </c>
      <c r="G10" s="13">
        <f t="shared" si="0"/>
        <v>24</v>
      </c>
      <c r="H10" s="13">
        <f t="shared" si="1"/>
        <v>31022445</v>
      </c>
    </row>
    <row r="11" spans="2:8" ht="21.75" customHeight="1">
      <c r="B11" s="264" t="s">
        <v>36</v>
      </c>
      <c r="C11" s="64">
        <v>18</v>
      </c>
      <c r="D11" s="64">
        <v>21514954</v>
      </c>
      <c r="E11" s="64">
        <v>0</v>
      </c>
      <c r="F11" s="64">
        <v>0</v>
      </c>
      <c r="G11" s="64">
        <f t="shared" si="0"/>
        <v>18</v>
      </c>
      <c r="H11" s="64">
        <f t="shared" si="1"/>
        <v>21514954</v>
      </c>
    </row>
    <row r="12" spans="2:8" ht="21.75" customHeight="1">
      <c r="B12" s="263" t="s">
        <v>37</v>
      </c>
      <c r="C12" s="63">
        <v>17</v>
      </c>
      <c r="D12" s="63">
        <v>39538412</v>
      </c>
      <c r="E12" s="63">
        <v>52</v>
      </c>
      <c r="F12" s="63">
        <v>75150031</v>
      </c>
      <c r="G12" s="13">
        <f t="shared" si="0"/>
        <v>69</v>
      </c>
      <c r="H12" s="13">
        <f t="shared" si="1"/>
        <v>114688443</v>
      </c>
    </row>
    <row r="13" spans="2:8" ht="21.75" customHeight="1">
      <c r="B13" s="264" t="s">
        <v>38</v>
      </c>
      <c r="C13" s="64">
        <v>10</v>
      </c>
      <c r="D13" s="64">
        <v>19688577</v>
      </c>
      <c r="E13" s="64">
        <v>0</v>
      </c>
      <c r="F13" s="64">
        <v>0</v>
      </c>
      <c r="G13" s="64">
        <f t="shared" si="0"/>
        <v>10</v>
      </c>
      <c r="H13" s="64">
        <f t="shared" si="1"/>
        <v>19688577</v>
      </c>
    </row>
    <row r="14" spans="2:8" ht="21.75" customHeight="1">
      <c r="B14" s="263" t="s">
        <v>96</v>
      </c>
      <c r="C14" s="63">
        <v>16</v>
      </c>
      <c r="D14" s="63">
        <v>44895125</v>
      </c>
      <c r="E14" s="63">
        <v>0</v>
      </c>
      <c r="F14" s="63">
        <v>0</v>
      </c>
      <c r="G14" s="13">
        <f t="shared" si="0"/>
        <v>16</v>
      </c>
      <c r="H14" s="13">
        <f t="shared" si="1"/>
        <v>44895125</v>
      </c>
    </row>
    <row r="15" spans="2:8" ht="21.75" customHeight="1">
      <c r="B15" s="264" t="s">
        <v>95</v>
      </c>
      <c r="C15" s="64">
        <v>40</v>
      </c>
      <c r="D15" s="64">
        <v>53638941</v>
      </c>
      <c r="E15" s="64">
        <v>2</v>
      </c>
      <c r="F15" s="64">
        <v>2533250</v>
      </c>
      <c r="G15" s="64">
        <f t="shared" si="0"/>
        <v>42</v>
      </c>
      <c r="H15" s="64">
        <f t="shared" si="1"/>
        <v>56172191</v>
      </c>
    </row>
    <row r="16" spans="2:8" ht="21.75" customHeight="1">
      <c r="B16" s="263" t="s">
        <v>39</v>
      </c>
      <c r="C16" s="63">
        <v>13</v>
      </c>
      <c r="D16" s="63">
        <v>21334919</v>
      </c>
      <c r="E16" s="63">
        <v>0</v>
      </c>
      <c r="F16" s="63">
        <v>0</v>
      </c>
      <c r="G16" s="13">
        <f t="shared" si="0"/>
        <v>13</v>
      </c>
      <c r="H16" s="13">
        <f t="shared" si="1"/>
        <v>21334919</v>
      </c>
    </row>
    <row r="17" spans="2:8" ht="21.75" customHeight="1">
      <c r="B17" s="264" t="s">
        <v>40</v>
      </c>
      <c r="C17" s="64">
        <v>64</v>
      </c>
      <c r="D17" s="64">
        <v>192630592</v>
      </c>
      <c r="E17" s="64">
        <v>0</v>
      </c>
      <c r="F17" s="64">
        <v>0</v>
      </c>
      <c r="G17" s="64">
        <f t="shared" si="0"/>
        <v>64</v>
      </c>
      <c r="H17" s="64">
        <f t="shared" si="1"/>
        <v>192630592</v>
      </c>
    </row>
    <row r="18" spans="2:8" ht="21.75" customHeight="1" thickBot="1">
      <c r="B18" s="207" t="s">
        <v>3</v>
      </c>
      <c r="C18" s="208">
        <f aca="true" t="shared" si="2" ref="C18:H18">SUM(C6:C17)</f>
        <v>621</v>
      </c>
      <c r="D18" s="208">
        <f t="shared" si="2"/>
        <v>731710875</v>
      </c>
      <c r="E18" s="208">
        <f t="shared" si="2"/>
        <v>65</v>
      </c>
      <c r="F18" s="208">
        <f t="shared" si="2"/>
        <v>83993946</v>
      </c>
      <c r="G18" s="208">
        <f t="shared" si="2"/>
        <v>686</v>
      </c>
      <c r="H18" s="208">
        <f t="shared" si="2"/>
        <v>815704821</v>
      </c>
    </row>
    <row r="19" ht="15.75" thickTop="1"/>
  </sheetData>
  <sheetProtection/>
  <mergeCells count="7">
    <mergeCell ref="B2:H2"/>
    <mergeCell ref="G3:H3"/>
    <mergeCell ref="B3:C3"/>
    <mergeCell ref="B4:B5"/>
    <mergeCell ref="C4:D4"/>
    <mergeCell ref="E4:F4"/>
    <mergeCell ref="G4:H4"/>
  </mergeCells>
  <printOptions horizontalCentered="1" verticalCentered="1"/>
  <pageMargins left="1" right="1" top="0.83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51"/>
  <sheetViews>
    <sheetView rightToLeft="1" zoomScalePageLayoutView="0" workbookViewId="0" topLeftCell="A1">
      <selection activeCell="S11" sqref="S11"/>
    </sheetView>
  </sheetViews>
  <sheetFormatPr defaultColWidth="9.140625" defaultRowHeight="15"/>
  <cols>
    <col min="1" max="1" width="12.421875" style="0" customWidth="1"/>
    <col min="2" max="2" width="6.140625" style="0" customWidth="1"/>
    <col min="3" max="3" width="9.8515625" style="0" customWidth="1"/>
    <col min="4" max="4" width="6.00390625" style="0" customWidth="1"/>
    <col min="5" max="5" width="9.28125" style="0" customWidth="1"/>
    <col min="6" max="6" width="7.00390625" style="0" customWidth="1"/>
    <col min="7" max="7" width="10.7109375" style="0" customWidth="1"/>
    <col min="8" max="8" width="6.28125" style="0" customWidth="1"/>
    <col min="9" max="9" width="10.00390625" style="0" customWidth="1"/>
    <col min="10" max="10" width="6.7109375" style="0" customWidth="1"/>
    <col min="11" max="11" width="11.28125" style="0" customWidth="1"/>
    <col min="12" max="12" width="7.140625" style="0" customWidth="1"/>
    <col min="13" max="13" width="16.28125" style="0" customWidth="1"/>
  </cols>
  <sheetData>
    <row r="3" spans="1:13" ht="18">
      <c r="A3" s="304" t="s">
        <v>435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ht="15.75" customHeight="1">
      <c r="A4" s="304" t="s">
        <v>297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1:13" ht="17.25" customHeight="1">
      <c r="A5" s="179" t="s">
        <v>419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303" t="s">
        <v>87</v>
      </c>
      <c r="M5" s="303"/>
    </row>
    <row r="6" spans="1:13" ht="18" customHeight="1">
      <c r="A6" s="305" t="s">
        <v>298</v>
      </c>
      <c r="B6" s="307" t="s">
        <v>391</v>
      </c>
      <c r="C6" s="307"/>
      <c r="D6" s="307" t="s">
        <v>393</v>
      </c>
      <c r="E6" s="307"/>
      <c r="F6" s="307" t="s">
        <v>299</v>
      </c>
      <c r="G6" s="307"/>
      <c r="H6" s="307" t="s">
        <v>440</v>
      </c>
      <c r="I6" s="307"/>
      <c r="J6" s="307" t="s">
        <v>216</v>
      </c>
      <c r="K6" s="307"/>
      <c r="L6" s="307" t="s">
        <v>300</v>
      </c>
      <c r="M6" s="307"/>
    </row>
    <row r="7" spans="1:13" ht="17.25" customHeight="1" thickBot="1">
      <c r="A7" s="306"/>
      <c r="B7" s="109" t="s">
        <v>4</v>
      </c>
      <c r="C7" s="109" t="s">
        <v>5</v>
      </c>
      <c r="D7" s="109" t="s">
        <v>4</v>
      </c>
      <c r="E7" s="109" t="s">
        <v>5</v>
      </c>
      <c r="F7" s="109" t="s">
        <v>4</v>
      </c>
      <c r="G7" s="109" t="s">
        <v>5</v>
      </c>
      <c r="H7" s="109" t="s">
        <v>4</v>
      </c>
      <c r="I7" s="109" t="s">
        <v>5</v>
      </c>
      <c r="J7" s="109" t="s">
        <v>4</v>
      </c>
      <c r="K7" s="109" t="s">
        <v>5</v>
      </c>
      <c r="L7" s="109" t="s">
        <v>4</v>
      </c>
      <c r="M7" s="109" t="s">
        <v>5</v>
      </c>
    </row>
    <row r="8" spans="1:13" ht="21.75" customHeight="1" thickTop="1">
      <c r="A8" s="268" t="s">
        <v>8</v>
      </c>
      <c r="B8" s="65">
        <v>0</v>
      </c>
      <c r="C8" s="65">
        <v>0</v>
      </c>
      <c r="D8" s="65">
        <v>0</v>
      </c>
      <c r="E8" s="65">
        <v>0</v>
      </c>
      <c r="F8" s="65">
        <v>15</v>
      </c>
      <c r="G8" s="65">
        <v>3811922</v>
      </c>
      <c r="H8" s="65">
        <v>0</v>
      </c>
      <c r="I8" s="65">
        <v>0</v>
      </c>
      <c r="J8" s="65">
        <v>5</v>
      </c>
      <c r="K8" s="65">
        <v>1551700</v>
      </c>
      <c r="L8" s="65">
        <f>B8+D8+F8+H8+J8</f>
        <v>20</v>
      </c>
      <c r="M8" s="65">
        <f>C8+E8+G8+I8+K8</f>
        <v>5363622</v>
      </c>
    </row>
    <row r="9" spans="1:13" ht="21.75" customHeight="1">
      <c r="A9" s="269" t="s">
        <v>301</v>
      </c>
      <c r="B9" s="180">
        <v>0</v>
      </c>
      <c r="C9" s="180">
        <v>0</v>
      </c>
      <c r="D9" s="180">
        <v>0</v>
      </c>
      <c r="E9" s="180">
        <v>0</v>
      </c>
      <c r="F9" s="180">
        <v>0</v>
      </c>
      <c r="G9" s="180">
        <v>0</v>
      </c>
      <c r="H9" s="180">
        <v>0</v>
      </c>
      <c r="I9" s="180">
        <v>0</v>
      </c>
      <c r="J9" s="180">
        <v>2</v>
      </c>
      <c r="K9" s="180">
        <v>2550265</v>
      </c>
      <c r="L9" s="180">
        <f aca="true" t="shared" si="0" ref="L9:L18">B9+D9+F9+H9+J9</f>
        <v>2</v>
      </c>
      <c r="M9" s="180">
        <f aca="true" t="shared" si="1" ref="M9:M18">C9+E9+G9+I9+K9</f>
        <v>2550265</v>
      </c>
    </row>
    <row r="10" spans="1:16" ht="21.75" customHeight="1">
      <c r="A10" s="268" t="s">
        <v>389</v>
      </c>
      <c r="B10" s="65">
        <v>0</v>
      </c>
      <c r="C10" s="65">
        <v>0</v>
      </c>
      <c r="D10" s="65">
        <v>9</v>
      </c>
      <c r="E10" s="65">
        <v>2808729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f t="shared" si="0"/>
        <v>9</v>
      </c>
      <c r="M10" s="65">
        <f t="shared" si="1"/>
        <v>2808729</v>
      </c>
      <c r="P10" s="61"/>
    </row>
    <row r="11" spans="1:13" ht="21.75" customHeight="1">
      <c r="A11" s="269" t="s">
        <v>302</v>
      </c>
      <c r="B11" s="180">
        <v>0</v>
      </c>
      <c r="C11" s="180">
        <v>0</v>
      </c>
      <c r="D11" s="180">
        <v>0</v>
      </c>
      <c r="E11" s="180">
        <v>0</v>
      </c>
      <c r="F11" s="180">
        <v>0</v>
      </c>
      <c r="G11" s="180">
        <v>0</v>
      </c>
      <c r="H11" s="180">
        <v>0</v>
      </c>
      <c r="I11" s="180">
        <v>0</v>
      </c>
      <c r="J11" s="180">
        <v>1</v>
      </c>
      <c r="K11" s="180">
        <v>7906315</v>
      </c>
      <c r="L11" s="180">
        <f t="shared" si="0"/>
        <v>1</v>
      </c>
      <c r="M11" s="180">
        <f t="shared" si="1"/>
        <v>7906315</v>
      </c>
    </row>
    <row r="12" spans="1:13" ht="21.75" customHeight="1">
      <c r="A12" s="268" t="s">
        <v>111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5</v>
      </c>
      <c r="K12" s="65">
        <v>1742014</v>
      </c>
      <c r="L12" s="65">
        <f t="shared" si="0"/>
        <v>5</v>
      </c>
      <c r="M12" s="65">
        <f t="shared" si="1"/>
        <v>1742014</v>
      </c>
    </row>
    <row r="13" spans="1:13" ht="21.75" customHeight="1">
      <c r="A13" s="269" t="s">
        <v>436</v>
      </c>
      <c r="B13" s="180">
        <v>0</v>
      </c>
      <c r="C13" s="180">
        <v>0</v>
      </c>
      <c r="D13" s="180">
        <v>0</v>
      </c>
      <c r="E13" s="180">
        <v>0</v>
      </c>
      <c r="F13" s="180">
        <v>0</v>
      </c>
      <c r="G13" s="180">
        <v>0</v>
      </c>
      <c r="H13" s="180">
        <v>0</v>
      </c>
      <c r="I13" s="180">
        <v>0</v>
      </c>
      <c r="J13" s="180">
        <v>1</v>
      </c>
      <c r="K13" s="180">
        <v>1059236</v>
      </c>
      <c r="L13" s="180">
        <f t="shared" si="0"/>
        <v>1</v>
      </c>
      <c r="M13" s="180">
        <f t="shared" si="1"/>
        <v>1059236</v>
      </c>
    </row>
    <row r="14" spans="1:13" ht="21.75" customHeight="1">
      <c r="A14" s="268" t="s">
        <v>303</v>
      </c>
      <c r="B14" s="65">
        <v>10</v>
      </c>
      <c r="C14" s="65">
        <v>1141555</v>
      </c>
      <c r="D14" s="65">
        <v>0</v>
      </c>
      <c r="E14" s="65">
        <v>0</v>
      </c>
      <c r="F14" s="65">
        <v>0</v>
      </c>
      <c r="G14" s="65">
        <v>0</v>
      </c>
      <c r="H14" s="65">
        <v>10</v>
      </c>
      <c r="I14" s="65">
        <v>1613228</v>
      </c>
      <c r="J14" s="65">
        <v>7</v>
      </c>
      <c r="K14" s="65">
        <v>5548414</v>
      </c>
      <c r="L14" s="65">
        <f t="shared" si="0"/>
        <v>27</v>
      </c>
      <c r="M14" s="65">
        <f t="shared" si="1"/>
        <v>8303197</v>
      </c>
    </row>
    <row r="15" spans="1:13" ht="21.75" customHeight="1">
      <c r="A15" s="269" t="s">
        <v>304</v>
      </c>
      <c r="B15" s="180">
        <v>0</v>
      </c>
      <c r="C15" s="180">
        <v>0</v>
      </c>
      <c r="D15" s="180">
        <v>0</v>
      </c>
      <c r="E15" s="180">
        <v>0</v>
      </c>
      <c r="F15" s="180">
        <v>0</v>
      </c>
      <c r="G15" s="180">
        <v>0</v>
      </c>
      <c r="H15" s="180">
        <v>0</v>
      </c>
      <c r="I15" s="180">
        <v>0</v>
      </c>
      <c r="J15" s="180">
        <v>1</v>
      </c>
      <c r="K15" s="180">
        <v>511377</v>
      </c>
      <c r="L15" s="180">
        <f t="shared" si="0"/>
        <v>1</v>
      </c>
      <c r="M15" s="180">
        <f t="shared" si="1"/>
        <v>511377</v>
      </c>
    </row>
    <row r="16" spans="1:13" ht="21.75" customHeight="1">
      <c r="A16" s="268" t="s">
        <v>437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1</v>
      </c>
      <c r="K16" s="65">
        <v>124045</v>
      </c>
      <c r="L16" s="65">
        <f t="shared" si="0"/>
        <v>1</v>
      </c>
      <c r="M16" s="65">
        <f t="shared" si="1"/>
        <v>124045</v>
      </c>
    </row>
    <row r="17" spans="1:13" ht="21.75" customHeight="1">
      <c r="A17" s="269" t="s">
        <v>390</v>
      </c>
      <c r="B17" s="242">
        <v>0</v>
      </c>
      <c r="C17" s="242">
        <v>0</v>
      </c>
      <c r="D17" s="242">
        <v>0</v>
      </c>
      <c r="E17" s="242">
        <v>0</v>
      </c>
      <c r="F17" s="242">
        <v>0</v>
      </c>
      <c r="G17" s="242">
        <v>0</v>
      </c>
      <c r="H17" s="242">
        <v>0</v>
      </c>
      <c r="I17" s="180">
        <v>0</v>
      </c>
      <c r="J17" s="242">
        <v>1</v>
      </c>
      <c r="K17" s="180">
        <v>421892</v>
      </c>
      <c r="L17" s="180">
        <f t="shared" si="0"/>
        <v>1</v>
      </c>
      <c r="M17" s="180">
        <f t="shared" si="1"/>
        <v>421892</v>
      </c>
    </row>
    <row r="18" spans="1:13" ht="21.75" customHeight="1" thickBot="1">
      <c r="A18" s="268" t="s">
        <v>394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1</v>
      </c>
      <c r="K18" s="65">
        <v>950899</v>
      </c>
      <c r="L18" s="65">
        <f t="shared" si="0"/>
        <v>1</v>
      </c>
      <c r="M18" s="65">
        <f t="shared" si="1"/>
        <v>950899</v>
      </c>
    </row>
    <row r="19" spans="1:13" ht="24.75" customHeight="1" thickBot="1">
      <c r="A19" s="202" t="s">
        <v>85</v>
      </c>
      <c r="B19" s="181">
        <f>SUM(B8:B18)</f>
        <v>10</v>
      </c>
      <c r="C19" s="181">
        <f aca="true" t="shared" si="2" ref="C19:M19">SUM(C8:C18)</f>
        <v>1141555</v>
      </c>
      <c r="D19" s="181">
        <f t="shared" si="2"/>
        <v>9</v>
      </c>
      <c r="E19" s="181">
        <f t="shared" si="2"/>
        <v>2808729</v>
      </c>
      <c r="F19" s="181">
        <f t="shared" si="2"/>
        <v>15</v>
      </c>
      <c r="G19" s="181">
        <f t="shared" si="2"/>
        <v>3811922</v>
      </c>
      <c r="H19" s="181">
        <f t="shared" si="2"/>
        <v>10</v>
      </c>
      <c r="I19" s="181">
        <f t="shared" si="2"/>
        <v>1613228</v>
      </c>
      <c r="J19" s="181">
        <f t="shared" si="2"/>
        <v>25</v>
      </c>
      <c r="K19" s="181">
        <f t="shared" si="2"/>
        <v>22366157</v>
      </c>
      <c r="L19" s="181">
        <f t="shared" si="2"/>
        <v>69</v>
      </c>
      <c r="M19" s="181">
        <f t="shared" si="2"/>
        <v>31741591</v>
      </c>
    </row>
    <row r="20" ht="25.5" customHeight="1" thickTop="1"/>
    <row r="21" spans="1:13" ht="15">
      <c r="A21" s="182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  <row r="22" spans="1:13" ht="15">
      <c r="A22" s="182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</row>
    <row r="23" spans="1:13" ht="15">
      <c r="A23" s="182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</row>
    <row r="24" spans="1:13" ht="15">
      <c r="A24" s="182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</row>
    <row r="25" spans="1:13" ht="15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</row>
    <row r="26" spans="1:13" ht="15">
      <c r="A26" s="182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</row>
    <row r="27" spans="1:13" ht="15">
      <c r="A27" s="182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</row>
    <row r="28" spans="1:13" ht="15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</row>
    <row r="29" spans="1:13" ht="19.5" customHeight="1">
      <c r="A29" s="304" t="s">
        <v>435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</row>
    <row r="30" spans="1:13" ht="19.5" customHeight="1">
      <c r="A30" s="304" t="s">
        <v>297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</row>
    <row r="31" spans="1:13" ht="17.25" customHeight="1">
      <c r="A31" s="308" t="s">
        <v>420</v>
      </c>
      <c r="B31" s="308"/>
      <c r="C31" s="103"/>
      <c r="D31" s="103"/>
      <c r="E31" s="103"/>
      <c r="F31" s="103"/>
      <c r="G31" s="103"/>
      <c r="H31" s="103"/>
      <c r="I31" s="103"/>
      <c r="J31" s="103"/>
      <c r="K31" s="103"/>
      <c r="L31" s="303" t="s">
        <v>87</v>
      </c>
      <c r="M31" s="303"/>
    </row>
    <row r="32" spans="1:13" ht="18.75" customHeight="1">
      <c r="A32" s="305" t="s">
        <v>298</v>
      </c>
      <c r="B32" s="307" t="s">
        <v>392</v>
      </c>
      <c r="C32" s="307"/>
      <c r="D32" s="307" t="s">
        <v>305</v>
      </c>
      <c r="E32" s="307"/>
      <c r="F32" s="307" t="s">
        <v>306</v>
      </c>
      <c r="G32" s="307"/>
      <c r="H32" s="307" t="s">
        <v>440</v>
      </c>
      <c r="I32" s="307"/>
      <c r="J32" s="307" t="s">
        <v>307</v>
      </c>
      <c r="K32" s="307"/>
      <c r="L32" s="307" t="s">
        <v>220</v>
      </c>
      <c r="M32" s="307"/>
    </row>
    <row r="33" spans="1:13" ht="21.75" customHeight="1" thickBot="1">
      <c r="A33" s="306"/>
      <c r="B33" s="109" t="s">
        <v>143</v>
      </c>
      <c r="C33" s="109" t="s">
        <v>5</v>
      </c>
      <c r="D33" s="109" t="s">
        <v>143</v>
      </c>
      <c r="E33" s="109" t="s">
        <v>5</v>
      </c>
      <c r="F33" s="109" t="s">
        <v>143</v>
      </c>
      <c r="G33" s="109" t="s">
        <v>5</v>
      </c>
      <c r="H33" s="109" t="s">
        <v>143</v>
      </c>
      <c r="I33" s="109" t="s">
        <v>5</v>
      </c>
      <c r="J33" s="109" t="s">
        <v>143</v>
      </c>
      <c r="K33" s="109" t="s">
        <v>5</v>
      </c>
      <c r="L33" s="109" t="s">
        <v>143</v>
      </c>
      <c r="M33" s="109" t="s">
        <v>5</v>
      </c>
    </row>
    <row r="34" spans="1:13" ht="19.5" customHeight="1" thickTop="1">
      <c r="A34" s="268" t="s">
        <v>438</v>
      </c>
      <c r="B34" s="184">
        <v>0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  <c r="H34" s="184">
        <v>5</v>
      </c>
      <c r="I34" s="184">
        <v>1912611</v>
      </c>
      <c r="J34" s="184">
        <v>0</v>
      </c>
      <c r="K34" s="184">
        <v>0</v>
      </c>
      <c r="L34" s="184">
        <f>B34+D34+F34+H34+J34</f>
        <v>5</v>
      </c>
      <c r="M34" s="184">
        <f>C34+E34+G34+I34+K34</f>
        <v>1912611</v>
      </c>
    </row>
    <row r="35" spans="1:13" ht="19.5" customHeight="1">
      <c r="A35" s="260" t="s">
        <v>395</v>
      </c>
      <c r="B35" s="180">
        <v>2</v>
      </c>
      <c r="C35" s="180">
        <v>1783922</v>
      </c>
      <c r="D35" s="180">
        <v>0</v>
      </c>
      <c r="E35" s="180">
        <v>0</v>
      </c>
      <c r="F35" s="180">
        <v>0</v>
      </c>
      <c r="G35" s="180">
        <v>0</v>
      </c>
      <c r="H35" s="180">
        <v>0</v>
      </c>
      <c r="I35" s="180">
        <v>0</v>
      </c>
      <c r="J35" s="180">
        <v>0</v>
      </c>
      <c r="K35" s="180">
        <v>0</v>
      </c>
      <c r="L35" s="180">
        <f aca="true" t="shared" si="3" ref="L35:L46">B35+D35+F35+H35+J35</f>
        <v>2</v>
      </c>
      <c r="M35" s="180">
        <f aca="true" t="shared" si="4" ref="M35:M46">C35+E35+G35+I35+K35</f>
        <v>1783922</v>
      </c>
    </row>
    <row r="36" spans="1:13" ht="19.5" customHeight="1">
      <c r="A36" s="268" t="s">
        <v>396</v>
      </c>
      <c r="B36" s="184">
        <v>0</v>
      </c>
      <c r="C36" s="184">
        <v>0</v>
      </c>
      <c r="D36" s="184">
        <v>0</v>
      </c>
      <c r="E36" s="184">
        <v>0</v>
      </c>
      <c r="F36" s="184">
        <v>0</v>
      </c>
      <c r="G36" s="184">
        <v>0</v>
      </c>
      <c r="H36" s="184">
        <v>0</v>
      </c>
      <c r="I36" s="184">
        <v>0</v>
      </c>
      <c r="J36" s="184">
        <v>43</v>
      </c>
      <c r="K36" s="184">
        <v>25220361</v>
      </c>
      <c r="L36" s="184">
        <f t="shared" si="3"/>
        <v>43</v>
      </c>
      <c r="M36" s="184">
        <f t="shared" si="4"/>
        <v>25220361</v>
      </c>
    </row>
    <row r="37" spans="1:13" ht="19.5" customHeight="1">
      <c r="A37" s="260" t="s">
        <v>397</v>
      </c>
      <c r="B37" s="180">
        <v>0</v>
      </c>
      <c r="C37" s="180">
        <v>0</v>
      </c>
      <c r="D37" s="180">
        <v>0</v>
      </c>
      <c r="E37" s="180">
        <v>0</v>
      </c>
      <c r="F37" s="180">
        <v>0</v>
      </c>
      <c r="G37" s="180">
        <v>0</v>
      </c>
      <c r="H37" s="180">
        <v>0</v>
      </c>
      <c r="I37" s="180">
        <v>0</v>
      </c>
      <c r="J37" s="180">
        <v>20</v>
      </c>
      <c r="K37" s="180">
        <v>17495780</v>
      </c>
      <c r="L37" s="180">
        <f t="shared" si="3"/>
        <v>20</v>
      </c>
      <c r="M37" s="180">
        <f t="shared" si="4"/>
        <v>17495780</v>
      </c>
    </row>
    <row r="38" spans="1:13" ht="19.5" customHeight="1">
      <c r="A38" s="268" t="s">
        <v>398</v>
      </c>
      <c r="B38" s="184">
        <v>0</v>
      </c>
      <c r="C38" s="184">
        <v>0</v>
      </c>
      <c r="D38" s="184">
        <v>0</v>
      </c>
      <c r="E38" s="184">
        <v>0</v>
      </c>
      <c r="F38" s="184">
        <v>0</v>
      </c>
      <c r="G38" s="184">
        <v>0</v>
      </c>
      <c r="H38" s="184">
        <v>0</v>
      </c>
      <c r="I38" s="184">
        <v>0</v>
      </c>
      <c r="J38" s="184">
        <v>1</v>
      </c>
      <c r="K38" s="184">
        <v>412565</v>
      </c>
      <c r="L38" s="184">
        <f t="shared" si="3"/>
        <v>1</v>
      </c>
      <c r="M38" s="184">
        <f t="shared" si="4"/>
        <v>412565</v>
      </c>
    </row>
    <row r="39" spans="1:19" ht="19.5" customHeight="1">
      <c r="A39" s="260" t="s">
        <v>399</v>
      </c>
      <c r="B39" s="180">
        <v>0</v>
      </c>
      <c r="C39" s="180">
        <v>0</v>
      </c>
      <c r="D39" s="180">
        <v>0</v>
      </c>
      <c r="E39" s="180">
        <v>0</v>
      </c>
      <c r="F39" s="180">
        <v>0</v>
      </c>
      <c r="G39" s="180">
        <v>0</v>
      </c>
      <c r="H39" s="180">
        <v>0</v>
      </c>
      <c r="I39" s="180">
        <v>0</v>
      </c>
      <c r="J39" s="180">
        <v>1</v>
      </c>
      <c r="K39" s="180">
        <v>782673</v>
      </c>
      <c r="L39" s="180">
        <f t="shared" si="3"/>
        <v>1</v>
      </c>
      <c r="M39" s="180">
        <f t="shared" si="4"/>
        <v>782673</v>
      </c>
      <c r="S39" t="s">
        <v>57</v>
      </c>
    </row>
    <row r="40" spans="1:13" ht="19.5" customHeight="1">
      <c r="A40" s="243" t="s">
        <v>400</v>
      </c>
      <c r="B40" s="184">
        <v>0</v>
      </c>
      <c r="C40" s="184">
        <v>0</v>
      </c>
      <c r="D40" s="184">
        <v>0</v>
      </c>
      <c r="E40" s="184">
        <v>0</v>
      </c>
      <c r="F40" s="184">
        <v>0</v>
      </c>
      <c r="G40" s="184">
        <v>0</v>
      </c>
      <c r="H40" s="184">
        <v>0</v>
      </c>
      <c r="I40" s="184">
        <v>0</v>
      </c>
      <c r="J40" s="184">
        <v>8</v>
      </c>
      <c r="K40" s="184">
        <v>4801443</v>
      </c>
      <c r="L40" s="184">
        <f t="shared" si="3"/>
        <v>8</v>
      </c>
      <c r="M40" s="184">
        <f t="shared" si="4"/>
        <v>4801443</v>
      </c>
    </row>
    <row r="41" spans="1:13" ht="19.5" customHeight="1">
      <c r="A41" s="260" t="s">
        <v>401</v>
      </c>
      <c r="B41" s="180">
        <v>0</v>
      </c>
      <c r="C41" s="180">
        <v>0</v>
      </c>
      <c r="D41" s="180">
        <v>0</v>
      </c>
      <c r="E41" s="180">
        <v>0</v>
      </c>
      <c r="F41" s="180">
        <v>0</v>
      </c>
      <c r="G41" s="180">
        <v>0</v>
      </c>
      <c r="H41" s="180">
        <v>0</v>
      </c>
      <c r="I41" s="180">
        <v>0</v>
      </c>
      <c r="J41" s="180">
        <v>1</v>
      </c>
      <c r="K41" s="180">
        <v>272230</v>
      </c>
      <c r="L41" s="180">
        <f t="shared" si="3"/>
        <v>1</v>
      </c>
      <c r="M41" s="180">
        <f t="shared" si="4"/>
        <v>272230</v>
      </c>
    </row>
    <row r="42" spans="1:13" ht="19.5" customHeight="1">
      <c r="A42" s="243" t="s">
        <v>439</v>
      </c>
      <c r="B42" s="184">
        <v>0</v>
      </c>
      <c r="C42" s="184">
        <v>0</v>
      </c>
      <c r="D42" s="184">
        <v>0</v>
      </c>
      <c r="E42" s="184">
        <v>0</v>
      </c>
      <c r="F42" s="184">
        <v>0</v>
      </c>
      <c r="G42" s="184">
        <v>0</v>
      </c>
      <c r="H42" s="184">
        <v>0</v>
      </c>
      <c r="I42" s="184">
        <v>0</v>
      </c>
      <c r="J42" s="184">
        <v>1</v>
      </c>
      <c r="K42" s="184">
        <v>130917</v>
      </c>
      <c r="L42" s="184">
        <f t="shared" si="3"/>
        <v>1</v>
      </c>
      <c r="M42" s="184">
        <f t="shared" si="4"/>
        <v>130917</v>
      </c>
    </row>
    <row r="43" spans="1:13" ht="19.5" customHeight="1">
      <c r="A43" s="260" t="s">
        <v>409</v>
      </c>
      <c r="B43" s="180">
        <v>0</v>
      </c>
      <c r="C43" s="180">
        <v>0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180">
        <v>1</v>
      </c>
      <c r="K43" s="180">
        <v>1018245</v>
      </c>
      <c r="L43" s="180">
        <f t="shared" si="3"/>
        <v>1</v>
      </c>
      <c r="M43" s="180">
        <f t="shared" si="4"/>
        <v>1018245</v>
      </c>
    </row>
    <row r="44" spans="1:13" ht="19.5" customHeight="1">
      <c r="A44" s="243" t="s">
        <v>402</v>
      </c>
      <c r="B44" s="184">
        <v>0</v>
      </c>
      <c r="C44" s="184">
        <v>0</v>
      </c>
      <c r="D44" s="184">
        <v>0</v>
      </c>
      <c r="E44" s="184">
        <v>0</v>
      </c>
      <c r="F44" s="184">
        <v>0</v>
      </c>
      <c r="G44" s="184">
        <v>0</v>
      </c>
      <c r="H44" s="184">
        <v>0</v>
      </c>
      <c r="I44" s="184">
        <v>0</v>
      </c>
      <c r="J44" s="184">
        <v>1</v>
      </c>
      <c r="K44" s="184">
        <v>1257734</v>
      </c>
      <c r="L44" s="184">
        <f t="shared" si="3"/>
        <v>1</v>
      </c>
      <c r="M44" s="184">
        <f t="shared" si="4"/>
        <v>1257734</v>
      </c>
    </row>
    <row r="45" spans="1:13" ht="19.5" customHeight="1">
      <c r="A45" s="260" t="s">
        <v>308</v>
      </c>
      <c r="B45" s="180">
        <v>0</v>
      </c>
      <c r="C45" s="180">
        <v>0</v>
      </c>
      <c r="D45" s="180">
        <v>0</v>
      </c>
      <c r="E45" s="180">
        <v>0</v>
      </c>
      <c r="F45" s="180">
        <v>20</v>
      </c>
      <c r="G45" s="180">
        <v>7591403</v>
      </c>
      <c r="H45" s="180">
        <v>0</v>
      </c>
      <c r="I45" s="180">
        <v>0</v>
      </c>
      <c r="J45" s="180">
        <v>0</v>
      </c>
      <c r="K45" s="180">
        <v>0</v>
      </c>
      <c r="L45" s="180">
        <f t="shared" si="3"/>
        <v>20</v>
      </c>
      <c r="M45" s="180">
        <f t="shared" si="4"/>
        <v>7591403</v>
      </c>
    </row>
    <row r="46" spans="1:13" ht="19.5" customHeight="1" thickBot="1">
      <c r="A46" s="243" t="s">
        <v>404</v>
      </c>
      <c r="B46" s="184">
        <v>0</v>
      </c>
      <c r="C46" s="184">
        <v>0</v>
      </c>
      <c r="D46" s="184">
        <v>0</v>
      </c>
      <c r="E46" s="184">
        <v>0</v>
      </c>
      <c r="F46" s="184">
        <v>0</v>
      </c>
      <c r="G46" s="184">
        <v>0</v>
      </c>
      <c r="H46" s="184">
        <v>0</v>
      </c>
      <c r="I46" s="184">
        <v>0</v>
      </c>
      <c r="J46" s="184">
        <v>4</v>
      </c>
      <c r="K46" s="184">
        <v>24427942</v>
      </c>
      <c r="L46" s="184">
        <f t="shared" si="3"/>
        <v>4</v>
      </c>
      <c r="M46" s="184">
        <f t="shared" si="4"/>
        <v>24427942</v>
      </c>
    </row>
    <row r="47" spans="1:13" ht="19.5" customHeight="1" thickBot="1">
      <c r="A47" s="270" t="s">
        <v>85</v>
      </c>
      <c r="B47" s="181">
        <f aca="true" t="shared" si="5" ref="B47:M47">SUM(B34:B46)</f>
        <v>2</v>
      </c>
      <c r="C47" s="181">
        <f t="shared" si="5"/>
        <v>1783922</v>
      </c>
      <c r="D47" s="181">
        <f t="shared" si="5"/>
        <v>0</v>
      </c>
      <c r="E47" s="181">
        <f t="shared" si="5"/>
        <v>0</v>
      </c>
      <c r="F47" s="181">
        <f t="shared" si="5"/>
        <v>20</v>
      </c>
      <c r="G47" s="181">
        <f t="shared" si="5"/>
        <v>7591403</v>
      </c>
      <c r="H47" s="181">
        <f t="shared" si="5"/>
        <v>5</v>
      </c>
      <c r="I47" s="181">
        <f t="shared" si="5"/>
        <v>1912611</v>
      </c>
      <c r="J47" s="181">
        <f t="shared" si="5"/>
        <v>81</v>
      </c>
      <c r="K47" s="181">
        <f t="shared" si="5"/>
        <v>75819890</v>
      </c>
      <c r="L47" s="181">
        <f t="shared" si="5"/>
        <v>108</v>
      </c>
      <c r="M47" s="181">
        <f t="shared" si="5"/>
        <v>87107826</v>
      </c>
    </row>
    <row r="48" spans="1:13" ht="19.5" customHeight="1" thickBot="1" thickTop="1">
      <c r="A48" s="270" t="s">
        <v>86</v>
      </c>
      <c r="B48" s="181">
        <f aca="true" t="shared" si="6" ref="B48:M48">B19+B47</f>
        <v>12</v>
      </c>
      <c r="C48" s="181">
        <f t="shared" si="6"/>
        <v>2925477</v>
      </c>
      <c r="D48" s="181">
        <f t="shared" si="6"/>
        <v>9</v>
      </c>
      <c r="E48" s="181">
        <f t="shared" si="6"/>
        <v>2808729</v>
      </c>
      <c r="F48" s="181">
        <f t="shared" si="6"/>
        <v>35</v>
      </c>
      <c r="G48" s="181">
        <f t="shared" si="6"/>
        <v>11403325</v>
      </c>
      <c r="H48" s="181">
        <f t="shared" si="6"/>
        <v>15</v>
      </c>
      <c r="I48" s="181">
        <f t="shared" si="6"/>
        <v>3525839</v>
      </c>
      <c r="J48" s="181">
        <f t="shared" si="6"/>
        <v>106</v>
      </c>
      <c r="K48" s="181">
        <f t="shared" si="6"/>
        <v>98186047</v>
      </c>
      <c r="L48" s="181">
        <f t="shared" si="6"/>
        <v>177</v>
      </c>
      <c r="M48" s="181">
        <f t="shared" si="6"/>
        <v>118849417</v>
      </c>
    </row>
    <row r="49" spans="1:13" ht="15.75" thickTop="1">
      <c r="A49" s="185"/>
      <c r="B49" s="186"/>
      <c r="C49" s="186"/>
      <c r="D49" s="186"/>
      <c r="E49" s="186"/>
      <c r="F49" s="186"/>
      <c r="G49" s="186"/>
      <c r="H49" s="186"/>
      <c r="I49" s="186"/>
      <c r="J49" s="187"/>
      <c r="K49" s="187"/>
      <c r="L49" s="187"/>
      <c r="M49" s="187"/>
    </row>
    <row r="50" spans="1:13" ht="15">
      <c r="A50" s="185"/>
      <c r="B50" s="186"/>
      <c r="C50" s="186"/>
      <c r="D50" s="186"/>
      <c r="E50" s="186"/>
      <c r="F50" s="186"/>
      <c r="G50" s="186"/>
      <c r="H50" s="186"/>
      <c r="I50" s="186"/>
      <c r="J50" s="187"/>
      <c r="K50" s="187"/>
      <c r="L50" s="187"/>
      <c r="M50" s="187"/>
    </row>
    <row r="51" spans="1:13" ht="15">
      <c r="A51" s="185"/>
      <c r="B51" s="186"/>
      <c r="C51" s="186"/>
      <c r="D51" s="186"/>
      <c r="E51" s="186"/>
      <c r="F51" s="186"/>
      <c r="G51" s="186"/>
      <c r="H51" s="186"/>
      <c r="I51" s="186"/>
      <c r="J51" s="187"/>
      <c r="K51" s="187"/>
      <c r="L51" s="187"/>
      <c r="M51" s="187"/>
    </row>
  </sheetData>
  <sheetProtection/>
  <mergeCells count="21">
    <mergeCell ref="L32:M32"/>
    <mergeCell ref="A31:B31"/>
    <mergeCell ref="J32:K32"/>
    <mergeCell ref="F32:G32"/>
    <mergeCell ref="A30:M30"/>
    <mergeCell ref="D6:E6"/>
    <mergeCell ref="J6:K6"/>
    <mergeCell ref="B32:C32"/>
    <mergeCell ref="A32:A33"/>
    <mergeCell ref="D32:E32"/>
    <mergeCell ref="H32:I32"/>
    <mergeCell ref="L31:M31"/>
    <mergeCell ref="A3:M3"/>
    <mergeCell ref="A4:M4"/>
    <mergeCell ref="L5:M5"/>
    <mergeCell ref="A6:A7"/>
    <mergeCell ref="B6:C6"/>
    <mergeCell ref="A29:M29"/>
    <mergeCell ref="L6:M6"/>
    <mergeCell ref="H6:I6"/>
    <mergeCell ref="F6:G6"/>
  </mergeCells>
  <printOptions/>
  <pageMargins left="0.7" right="1.01" top="0.86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3"/>
  <sheetViews>
    <sheetView rightToLeft="1" zoomScalePageLayoutView="0" workbookViewId="0" topLeftCell="A1">
      <selection activeCell="B15" sqref="B15"/>
    </sheetView>
  </sheetViews>
  <sheetFormatPr defaultColWidth="9.140625" defaultRowHeight="15"/>
  <cols>
    <col min="1" max="1" width="6.140625" style="0" customWidth="1"/>
    <col min="2" max="2" width="15.140625" style="0" customWidth="1"/>
    <col min="3" max="3" width="7.7109375" style="0" customWidth="1"/>
    <col min="4" max="4" width="11.00390625" style="0" customWidth="1"/>
    <col min="5" max="5" width="6.8515625" style="0" customWidth="1"/>
    <col min="6" max="6" width="10.57421875" style="0" customWidth="1"/>
    <col min="7" max="7" width="6.8515625" style="0" customWidth="1"/>
    <col min="8" max="8" width="11.57421875" style="0" customWidth="1"/>
    <col min="9" max="9" width="7.57421875" style="0" customWidth="1"/>
    <col min="10" max="10" width="13.28125" style="0" customWidth="1"/>
    <col min="11" max="11" width="6.140625" style="0" customWidth="1"/>
    <col min="12" max="12" width="12.00390625" style="0" customWidth="1"/>
    <col min="13" max="13" width="5.57421875" style="0" customWidth="1"/>
    <col min="14" max="14" width="13.28125" style="0" customWidth="1"/>
    <col min="21" max="21" width="10.00390625" style="0" bestFit="1" customWidth="1"/>
  </cols>
  <sheetData>
    <row r="1" spans="2:14" ht="15" customHeight="1">
      <c r="B1" s="311" t="s">
        <v>441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2:14" ht="15.75" customHeight="1">
      <c r="B2" s="311" t="s">
        <v>309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2:14" ht="15.75">
      <c r="B3" s="312" t="s">
        <v>310</v>
      </c>
      <c r="C3" s="312"/>
      <c r="D3" s="312"/>
      <c r="E3" s="188"/>
      <c r="F3" s="188"/>
      <c r="G3" s="188"/>
      <c r="H3" s="188"/>
      <c r="I3" s="188"/>
      <c r="J3" s="188"/>
      <c r="K3" s="188"/>
      <c r="L3" s="313" t="s">
        <v>87</v>
      </c>
      <c r="M3" s="313"/>
      <c r="N3" s="313"/>
    </row>
    <row r="4" spans="2:14" ht="12" customHeight="1">
      <c r="B4" s="314" t="s">
        <v>311</v>
      </c>
      <c r="C4" s="309" t="s">
        <v>312</v>
      </c>
      <c r="D4" s="310"/>
      <c r="E4" s="309" t="s">
        <v>313</v>
      </c>
      <c r="F4" s="310"/>
      <c r="G4" s="309" t="s">
        <v>314</v>
      </c>
      <c r="H4" s="310"/>
      <c r="I4" s="309" t="s">
        <v>342</v>
      </c>
      <c r="J4" s="310"/>
      <c r="K4" s="309" t="s">
        <v>315</v>
      </c>
      <c r="L4" s="310"/>
      <c r="M4" s="309" t="s">
        <v>316</v>
      </c>
      <c r="N4" s="310"/>
    </row>
    <row r="5" spans="2:14" ht="15" customHeight="1" thickBot="1">
      <c r="B5" s="315"/>
      <c r="C5" s="189" t="s">
        <v>4</v>
      </c>
      <c r="D5" s="189" t="s">
        <v>5</v>
      </c>
      <c r="E5" s="189" t="s">
        <v>4</v>
      </c>
      <c r="F5" s="189" t="s">
        <v>5</v>
      </c>
      <c r="G5" s="189" t="s">
        <v>4</v>
      </c>
      <c r="H5" s="189" t="s">
        <v>5</v>
      </c>
      <c r="I5" s="189" t="s">
        <v>4</v>
      </c>
      <c r="J5" s="189" t="s">
        <v>5</v>
      </c>
      <c r="K5" s="189" t="s">
        <v>4</v>
      </c>
      <c r="L5" s="189" t="s">
        <v>5</v>
      </c>
      <c r="M5" s="189" t="s">
        <v>4</v>
      </c>
      <c r="N5" s="189" t="s">
        <v>5</v>
      </c>
    </row>
    <row r="6" spans="2:14" ht="19.5" customHeight="1" thickTop="1">
      <c r="B6" s="190" t="s">
        <v>405</v>
      </c>
      <c r="C6" s="65">
        <v>10</v>
      </c>
      <c r="D6" s="65">
        <v>10052205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f>C6+E6+G6+I6+K6</f>
        <v>10</v>
      </c>
      <c r="N6" s="65">
        <f>D6+F6+H6+J6+L6</f>
        <v>10052205</v>
      </c>
    </row>
    <row r="7" spans="2:14" ht="19.5" customHeight="1">
      <c r="B7" s="152" t="s">
        <v>442</v>
      </c>
      <c r="C7" s="191">
        <v>10</v>
      </c>
      <c r="D7" s="191">
        <v>2186070</v>
      </c>
      <c r="E7" s="191">
        <v>0</v>
      </c>
      <c r="F7" s="191">
        <v>0</v>
      </c>
      <c r="G7" s="191">
        <v>0</v>
      </c>
      <c r="H7" s="191">
        <v>0</v>
      </c>
      <c r="I7" s="191">
        <v>0</v>
      </c>
      <c r="J7" s="191">
        <v>0</v>
      </c>
      <c r="K7" s="191">
        <v>0</v>
      </c>
      <c r="L7" s="191">
        <v>0</v>
      </c>
      <c r="M7" s="191">
        <f aca="true" t="shared" si="0" ref="M7:M21">C7+E7+G7+I7+K7</f>
        <v>10</v>
      </c>
      <c r="N7" s="191">
        <f aca="true" t="shared" si="1" ref="N7:N21">D7+F7+H7+J7+L7</f>
        <v>2186070</v>
      </c>
    </row>
    <row r="8" spans="2:14" ht="19.5" customHeight="1">
      <c r="B8" s="190" t="s">
        <v>113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24</v>
      </c>
      <c r="J8" s="65">
        <v>55916582</v>
      </c>
      <c r="K8" s="65">
        <v>0</v>
      </c>
      <c r="L8" s="65">
        <v>0</v>
      </c>
      <c r="M8" s="65">
        <f t="shared" si="0"/>
        <v>24</v>
      </c>
      <c r="N8" s="65">
        <f t="shared" si="1"/>
        <v>55916582</v>
      </c>
    </row>
    <row r="9" spans="2:14" ht="19.5" customHeight="1">
      <c r="B9" s="152" t="s">
        <v>317</v>
      </c>
      <c r="C9" s="191">
        <v>0</v>
      </c>
      <c r="D9" s="191">
        <v>0</v>
      </c>
      <c r="E9" s="191">
        <v>0</v>
      </c>
      <c r="F9" s="191">
        <v>0</v>
      </c>
      <c r="G9" s="191">
        <v>0</v>
      </c>
      <c r="H9" s="191">
        <v>0</v>
      </c>
      <c r="I9" s="191">
        <v>10</v>
      </c>
      <c r="J9" s="191">
        <v>25247555</v>
      </c>
      <c r="K9" s="191">
        <v>0</v>
      </c>
      <c r="L9" s="191">
        <v>0</v>
      </c>
      <c r="M9" s="191">
        <f t="shared" si="0"/>
        <v>10</v>
      </c>
      <c r="N9" s="191">
        <f t="shared" si="1"/>
        <v>25247555</v>
      </c>
    </row>
    <row r="10" spans="2:14" ht="19.5" customHeight="1">
      <c r="B10" s="190" t="s">
        <v>318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9</v>
      </c>
      <c r="J10" s="65">
        <v>12720224</v>
      </c>
      <c r="K10" s="65">
        <v>6</v>
      </c>
      <c r="L10" s="65">
        <v>8403344</v>
      </c>
      <c r="M10" s="65">
        <f t="shared" si="0"/>
        <v>15</v>
      </c>
      <c r="N10" s="65">
        <f t="shared" si="1"/>
        <v>21123568</v>
      </c>
    </row>
    <row r="11" spans="2:14" ht="19.5" customHeight="1">
      <c r="B11" s="152" t="s">
        <v>319</v>
      </c>
      <c r="C11" s="191">
        <v>0</v>
      </c>
      <c r="D11" s="191">
        <v>0</v>
      </c>
      <c r="E11" s="191">
        <v>0</v>
      </c>
      <c r="F11" s="191">
        <v>0</v>
      </c>
      <c r="G11" s="191">
        <v>0</v>
      </c>
      <c r="H11" s="191">
        <v>0</v>
      </c>
      <c r="I11" s="191">
        <v>92</v>
      </c>
      <c r="J11" s="191">
        <v>96410540</v>
      </c>
      <c r="K11" s="191">
        <v>12</v>
      </c>
      <c r="L11" s="191">
        <v>27427266</v>
      </c>
      <c r="M11" s="191">
        <f t="shared" si="0"/>
        <v>104</v>
      </c>
      <c r="N11" s="191">
        <f t="shared" si="1"/>
        <v>123837806</v>
      </c>
    </row>
    <row r="12" spans="2:14" ht="19.5" customHeight="1">
      <c r="B12" s="190" t="s">
        <v>112</v>
      </c>
      <c r="C12" s="65">
        <v>0</v>
      </c>
      <c r="D12" s="65">
        <v>0</v>
      </c>
      <c r="E12" s="65">
        <v>0</v>
      </c>
      <c r="F12" s="65">
        <v>0</v>
      </c>
      <c r="G12" s="65">
        <v>10</v>
      </c>
      <c r="H12" s="65">
        <v>5585725</v>
      </c>
      <c r="I12" s="65">
        <v>4</v>
      </c>
      <c r="J12" s="65">
        <v>2433675</v>
      </c>
      <c r="K12" s="65">
        <v>5</v>
      </c>
      <c r="L12" s="65">
        <v>3485780</v>
      </c>
      <c r="M12" s="65">
        <f t="shared" si="0"/>
        <v>19</v>
      </c>
      <c r="N12" s="65">
        <f t="shared" si="1"/>
        <v>11505180</v>
      </c>
    </row>
    <row r="13" spans="2:14" ht="19.5" customHeight="1">
      <c r="B13" s="152" t="s">
        <v>114</v>
      </c>
      <c r="C13" s="191">
        <v>0</v>
      </c>
      <c r="D13" s="191">
        <v>0</v>
      </c>
      <c r="E13" s="191">
        <v>5</v>
      </c>
      <c r="F13" s="191">
        <v>20285232</v>
      </c>
      <c r="G13" s="191">
        <v>12</v>
      </c>
      <c r="H13" s="191">
        <v>10076925</v>
      </c>
      <c r="I13" s="191">
        <v>0</v>
      </c>
      <c r="J13" s="191">
        <v>0</v>
      </c>
      <c r="K13" s="191">
        <v>0</v>
      </c>
      <c r="L13" s="191">
        <v>0</v>
      </c>
      <c r="M13" s="191">
        <f t="shared" si="0"/>
        <v>17</v>
      </c>
      <c r="N13" s="191">
        <f t="shared" si="1"/>
        <v>30362157</v>
      </c>
    </row>
    <row r="14" spans="2:14" ht="19.5" customHeight="1">
      <c r="B14" s="190" t="s">
        <v>320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10</v>
      </c>
      <c r="J14" s="65">
        <v>13940332</v>
      </c>
      <c r="K14" s="65">
        <v>8</v>
      </c>
      <c r="L14" s="65">
        <v>10944670</v>
      </c>
      <c r="M14" s="65">
        <f t="shared" si="0"/>
        <v>18</v>
      </c>
      <c r="N14" s="65">
        <f t="shared" si="1"/>
        <v>24885002</v>
      </c>
    </row>
    <row r="15" spans="2:14" ht="19.5" customHeight="1">
      <c r="B15" s="152" t="s">
        <v>321</v>
      </c>
      <c r="C15" s="191">
        <v>0</v>
      </c>
      <c r="D15" s="191">
        <v>0</v>
      </c>
      <c r="E15" s="191">
        <v>0</v>
      </c>
      <c r="F15" s="191">
        <v>0</v>
      </c>
      <c r="G15" s="191">
        <v>20</v>
      </c>
      <c r="H15" s="191">
        <v>8164454</v>
      </c>
      <c r="I15" s="191">
        <v>0</v>
      </c>
      <c r="J15" s="191">
        <v>0</v>
      </c>
      <c r="K15" s="191">
        <v>14</v>
      </c>
      <c r="L15" s="191">
        <v>5326989</v>
      </c>
      <c r="M15" s="191">
        <f t="shared" si="0"/>
        <v>34</v>
      </c>
      <c r="N15" s="191">
        <f t="shared" si="1"/>
        <v>13491443</v>
      </c>
    </row>
    <row r="16" spans="2:14" ht="19.5" customHeight="1">
      <c r="B16" s="190" t="s">
        <v>406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10</v>
      </c>
      <c r="L16" s="65">
        <v>2914236</v>
      </c>
      <c r="M16" s="65">
        <f t="shared" si="0"/>
        <v>10</v>
      </c>
      <c r="N16" s="65">
        <f t="shared" si="1"/>
        <v>2914236</v>
      </c>
    </row>
    <row r="17" spans="2:14" ht="19.5" customHeight="1">
      <c r="B17" s="152" t="s">
        <v>322</v>
      </c>
      <c r="C17" s="191">
        <v>0</v>
      </c>
      <c r="D17" s="191">
        <v>0</v>
      </c>
      <c r="E17" s="191">
        <v>0</v>
      </c>
      <c r="F17" s="191">
        <v>0</v>
      </c>
      <c r="G17" s="191">
        <v>10</v>
      </c>
      <c r="H17" s="191">
        <v>12892383</v>
      </c>
      <c r="I17" s="191">
        <v>0</v>
      </c>
      <c r="J17" s="191">
        <v>0</v>
      </c>
      <c r="K17" s="191">
        <v>7</v>
      </c>
      <c r="L17" s="191">
        <v>6337078</v>
      </c>
      <c r="M17" s="191">
        <f t="shared" si="0"/>
        <v>17</v>
      </c>
      <c r="N17" s="191">
        <f t="shared" si="1"/>
        <v>19229461</v>
      </c>
    </row>
    <row r="18" spans="2:14" ht="19.5" customHeight="1">
      <c r="B18" s="190" t="s">
        <v>323</v>
      </c>
      <c r="C18" s="65">
        <v>0</v>
      </c>
      <c r="D18" s="65">
        <v>0</v>
      </c>
      <c r="E18" s="65">
        <v>0</v>
      </c>
      <c r="F18" s="65">
        <v>0</v>
      </c>
      <c r="G18" s="65">
        <v>20</v>
      </c>
      <c r="H18" s="65">
        <v>19542975</v>
      </c>
      <c r="I18" s="65">
        <v>0</v>
      </c>
      <c r="J18" s="65">
        <v>0</v>
      </c>
      <c r="K18" s="65">
        <v>9</v>
      </c>
      <c r="L18" s="65">
        <v>45047560</v>
      </c>
      <c r="M18" s="65">
        <f t="shared" si="0"/>
        <v>29</v>
      </c>
      <c r="N18" s="65">
        <f t="shared" si="1"/>
        <v>64590535</v>
      </c>
    </row>
    <row r="19" spans="2:14" ht="19.5" customHeight="1">
      <c r="B19" s="152" t="s">
        <v>344</v>
      </c>
      <c r="C19" s="191">
        <v>0</v>
      </c>
      <c r="D19" s="191">
        <v>0</v>
      </c>
      <c r="E19" s="191">
        <v>0</v>
      </c>
      <c r="F19" s="191">
        <v>0</v>
      </c>
      <c r="G19" s="191">
        <v>25</v>
      </c>
      <c r="H19" s="191">
        <v>93947685</v>
      </c>
      <c r="I19" s="191">
        <v>0</v>
      </c>
      <c r="J19" s="191">
        <v>0</v>
      </c>
      <c r="K19" s="191">
        <v>0</v>
      </c>
      <c r="L19" s="191">
        <v>0</v>
      </c>
      <c r="M19" s="191">
        <f t="shared" si="0"/>
        <v>25</v>
      </c>
      <c r="N19" s="191">
        <f t="shared" si="1"/>
        <v>93947685</v>
      </c>
    </row>
    <row r="20" spans="2:14" ht="19.5" customHeight="1">
      <c r="B20" s="190" t="s">
        <v>407</v>
      </c>
      <c r="C20" s="65">
        <v>10</v>
      </c>
      <c r="D20" s="65">
        <v>10373423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11</v>
      </c>
      <c r="L20" s="65">
        <v>5169904</v>
      </c>
      <c r="M20" s="65">
        <f t="shared" si="0"/>
        <v>21</v>
      </c>
      <c r="N20" s="65">
        <f t="shared" si="1"/>
        <v>15543327</v>
      </c>
    </row>
    <row r="21" spans="2:14" ht="19.5" customHeight="1" thickBot="1">
      <c r="B21" s="152" t="s">
        <v>408</v>
      </c>
      <c r="C21" s="191">
        <v>0</v>
      </c>
      <c r="D21" s="191">
        <v>0</v>
      </c>
      <c r="E21" s="191">
        <v>0</v>
      </c>
      <c r="F21" s="191">
        <v>0</v>
      </c>
      <c r="G21" s="191">
        <v>0</v>
      </c>
      <c r="H21" s="191">
        <v>0</v>
      </c>
      <c r="I21" s="191">
        <v>0</v>
      </c>
      <c r="J21" s="191">
        <v>0</v>
      </c>
      <c r="K21" s="191">
        <v>20</v>
      </c>
      <c r="L21" s="191">
        <v>27215094</v>
      </c>
      <c r="M21" s="191">
        <f t="shared" si="0"/>
        <v>20</v>
      </c>
      <c r="N21" s="191">
        <f t="shared" si="1"/>
        <v>27215094</v>
      </c>
    </row>
    <row r="22" spans="2:14" ht="19.5" customHeight="1" thickBot="1">
      <c r="B22" s="192" t="s">
        <v>3</v>
      </c>
      <c r="C22" s="193">
        <f aca="true" t="shared" si="2" ref="C22:N22">SUM(C6:C21)</f>
        <v>30</v>
      </c>
      <c r="D22" s="193">
        <f t="shared" si="2"/>
        <v>22611698</v>
      </c>
      <c r="E22" s="193">
        <f t="shared" si="2"/>
        <v>5</v>
      </c>
      <c r="F22" s="193">
        <f t="shared" si="2"/>
        <v>20285232</v>
      </c>
      <c r="G22" s="193">
        <f t="shared" si="2"/>
        <v>97</v>
      </c>
      <c r="H22" s="193">
        <f t="shared" si="2"/>
        <v>150210147</v>
      </c>
      <c r="I22" s="193">
        <f t="shared" si="2"/>
        <v>149</v>
      </c>
      <c r="J22" s="193">
        <f t="shared" si="2"/>
        <v>206668908</v>
      </c>
      <c r="K22" s="193">
        <f t="shared" si="2"/>
        <v>102</v>
      </c>
      <c r="L22" s="193">
        <f t="shared" si="2"/>
        <v>142271921</v>
      </c>
      <c r="M22" s="193">
        <f t="shared" si="2"/>
        <v>383</v>
      </c>
      <c r="N22" s="193">
        <f t="shared" si="2"/>
        <v>542047906</v>
      </c>
    </row>
    <row r="23" spans="2:12" ht="15.75" thickTop="1"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</row>
  </sheetData>
  <sheetProtection/>
  <mergeCells count="11">
    <mergeCell ref="G4:H4"/>
    <mergeCell ref="I4:J4"/>
    <mergeCell ref="K4:L4"/>
    <mergeCell ref="M4:N4"/>
    <mergeCell ref="B1:N1"/>
    <mergeCell ref="B2:N2"/>
    <mergeCell ref="B3:D3"/>
    <mergeCell ref="L3:N3"/>
    <mergeCell ref="B4:B5"/>
    <mergeCell ref="C4:D4"/>
    <mergeCell ref="E4:F4"/>
  </mergeCells>
  <printOptions/>
  <pageMargins left="0.25" right="0.25" top="1.19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T21"/>
  <sheetViews>
    <sheetView rightToLeft="1" zoomScalePageLayoutView="0" workbookViewId="0" topLeftCell="A4">
      <selection activeCell="K8" sqref="K8"/>
    </sheetView>
  </sheetViews>
  <sheetFormatPr defaultColWidth="9.140625" defaultRowHeight="15"/>
  <cols>
    <col min="1" max="1" width="11.7109375" style="0" customWidth="1"/>
    <col min="2" max="2" width="7.28125" style="0" customWidth="1"/>
    <col min="3" max="3" width="10.421875" style="0" customWidth="1"/>
    <col min="4" max="4" width="6.28125" style="0" customWidth="1"/>
    <col min="5" max="5" width="12.140625" style="0" customWidth="1"/>
    <col min="6" max="6" width="6.8515625" style="0" customWidth="1"/>
    <col min="7" max="7" width="11.57421875" style="0" customWidth="1"/>
    <col min="8" max="8" width="6.8515625" style="0" customWidth="1"/>
    <col min="9" max="9" width="8.8515625" style="0" customWidth="1"/>
    <col min="10" max="10" width="7.00390625" style="0" customWidth="1"/>
    <col min="11" max="11" width="12.140625" style="0" customWidth="1"/>
    <col min="12" max="12" width="5.57421875" style="0" customWidth="1"/>
    <col min="13" max="13" width="14.00390625" style="0" customWidth="1"/>
    <col min="20" max="20" width="14.28125" style="0" bestFit="1" customWidth="1"/>
  </cols>
  <sheetData>
    <row r="2" ht="20.25" customHeight="1"/>
    <row r="3" spans="1:13" ht="31.5" customHeight="1">
      <c r="A3" s="304" t="s">
        <v>443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ht="17.25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3" ht="20.25" customHeight="1">
      <c r="A5" s="317" t="s">
        <v>145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1:13" ht="20.25" customHeight="1">
      <c r="A6" s="255" t="s">
        <v>421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318" t="s">
        <v>87</v>
      </c>
      <c r="M6" s="318"/>
    </row>
    <row r="7" spans="1:13" ht="36" customHeight="1">
      <c r="A7" s="319" t="s">
        <v>146</v>
      </c>
      <c r="B7" s="316" t="s">
        <v>214</v>
      </c>
      <c r="C7" s="316"/>
      <c r="D7" s="316" t="s">
        <v>215</v>
      </c>
      <c r="E7" s="316"/>
      <c r="F7" s="316" t="s">
        <v>7</v>
      </c>
      <c r="G7" s="316"/>
      <c r="H7" s="316" t="s">
        <v>345</v>
      </c>
      <c r="I7" s="316"/>
      <c r="J7" s="316" t="s">
        <v>216</v>
      </c>
      <c r="K7" s="316"/>
      <c r="L7" s="316" t="s">
        <v>217</v>
      </c>
      <c r="M7" s="316"/>
    </row>
    <row r="8" spans="1:13" ht="27.75" customHeight="1" thickBot="1">
      <c r="A8" s="320"/>
      <c r="B8" s="257" t="s">
        <v>4</v>
      </c>
      <c r="C8" s="257" t="s">
        <v>5</v>
      </c>
      <c r="D8" s="257" t="s">
        <v>4</v>
      </c>
      <c r="E8" s="257" t="s">
        <v>5</v>
      </c>
      <c r="F8" s="257" t="s">
        <v>4</v>
      </c>
      <c r="G8" s="257" t="s">
        <v>5</v>
      </c>
      <c r="H8" s="257" t="s">
        <v>4</v>
      </c>
      <c r="I8" s="257" t="s">
        <v>5</v>
      </c>
      <c r="J8" s="257" t="s">
        <v>4</v>
      </c>
      <c r="K8" s="257" t="s">
        <v>5</v>
      </c>
      <c r="L8" s="257" t="s">
        <v>4</v>
      </c>
      <c r="M8" s="257" t="s">
        <v>5</v>
      </c>
    </row>
    <row r="9" spans="1:13" s="61" customFormat="1" ht="24.75" customHeight="1" thickTop="1">
      <c r="A9" s="268" t="s">
        <v>111</v>
      </c>
      <c r="B9" s="274">
        <v>4</v>
      </c>
      <c r="C9" s="274">
        <v>2156201</v>
      </c>
      <c r="D9" s="274">
        <v>1</v>
      </c>
      <c r="E9" s="274">
        <v>224378</v>
      </c>
      <c r="F9" s="274">
        <v>4</v>
      </c>
      <c r="G9" s="274">
        <v>2593500</v>
      </c>
      <c r="H9" s="274">
        <v>0</v>
      </c>
      <c r="I9" s="274">
        <v>0</v>
      </c>
      <c r="J9" s="274">
        <v>9</v>
      </c>
      <c r="K9" s="274">
        <v>13135195</v>
      </c>
      <c r="L9" s="274">
        <f>B9+D9+F9+H9+J9</f>
        <v>18</v>
      </c>
      <c r="M9" s="274">
        <f>C9+E9+G9+I9+K9</f>
        <v>18109274</v>
      </c>
    </row>
    <row r="10" spans="1:17" s="61" customFormat="1" ht="24.75" customHeight="1">
      <c r="A10" s="152" t="s">
        <v>113</v>
      </c>
      <c r="B10" s="275">
        <v>0</v>
      </c>
      <c r="C10" s="275">
        <v>0</v>
      </c>
      <c r="D10" s="275">
        <v>0</v>
      </c>
      <c r="E10" s="275">
        <v>0</v>
      </c>
      <c r="F10" s="275">
        <v>5</v>
      </c>
      <c r="G10" s="275">
        <v>1424150</v>
      </c>
      <c r="H10" s="275">
        <v>0</v>
      </c>
      <c r="I10" s="275">
        <v>0</v>
      </c>
      <c r="J10" s="275">
        <v>0</v>
      </c>
      <c r="K10" s="275">
        <v>0</v>
      </c>
      <c r="L10" s="275">
        <f aca="true" t="shared" si="0" ref="L10:L19">B10+D10+F10+H10+J10</f>
        <v>5</v>
      </c>
      <c r="M10" s="275">
        <f aca="true" t="shared" si="1" ref="M10:M19">C10+E10+G10+I10+K10</f>
        <v>1424150</v>
      </c>
      <c r="Q10" s="229"/>
    </row>
    <row r="11" spans="1:20" s="61" customFormat="1" ht="24.75" customHeight="1">
      <c r="A11" s="268" t="s">
        <v>319</v>
      </c>
      <c r="B11" s="274">
        <v>0</v>
      </c>
      <c r="C11" s="274">
        <v>0</v>
      </c>
      <c r="D11" s="274">
        <v>0</v>
      </c>
      <c r="E11" s="274">
        <v>0</v>
      </c>
      <c r="F11" s="274">
        <v>3</v>
      </c>
      <c r="G11" s="274">
        <v>4944427</v>
      </c>
      <c r="H11" s="274">
        <v>0</v>
      </c>
      <c r="I11" s="274">
        <v>0</v>
      </c>
      <c r="J11" s="274">
        <v>31</v>
      </c>
      <c r="K11" s="274">
        <v>3889984</v>
      </c>
      <c r="L11" s="274">
        <f t="shared" si="0"/>
        <v>34</v>
      </c>
      <c r="M11" s="274">
        <f t="shared" si="1"/>
        <v>8834411</v>
      </c>
      <c r="T11" s="261"/>
    </row>
    <row r="12" spans="1:13" s="61" customFormat="1" ht="24.75" customHeight="1">
      <c r="A12" s="152" t="s">
        <v>112</v>
      </c>
      <c r="B12" s="275">
        <v>5</v>
      </c>
      <c r="C12" s="275">
        <v>2377597</v>
      </c>
      <c r="D12" s="275">
        <v>10</v>
      </c>
      <c r="E12" s="275">
        <v>15739293</v>
      </c>
      <c r="F12" s="275">
        <v>20</v>
      </c>
      <c r="G12" s="275">
        <v>17348884</v>
      </c>
      <c r="H12" s="275">
        <v>0</v>
      </c>
      <c r="I12" s="275">
        <v>0</v>
      </c>
      <c r="J12" s="275">
        <v>20</v>
      </c>
      <c r="K12" s="275">
        <v>83567816</v>
      </c>
      <c r="L12" s="275">
        <f t="shared" si="0"/>
        <v>55</v>
      </c>
      <c r="M12" s="275">
        <f t="shared" si="1"/>
        <v>119033590</v>
      </c>
    </row>
    <row r="13" spans="1:13" s="61" customFormat="1" ht="24.75" customHeight="1">
      <c r="A13" s="268" t="s">
        <v>114</v>
      </c>
      <c r="B13" s="274">
        <v>0</v>
      </c>
      <c r="C13" s="274">
        <v>0</v>
      </c>
      <c r="D13" s="274">
        <v>6</v>
      </c>
      <c r="E13" s="274">
        <v>3522936</v>
      </c>
      <c r="F13" s="274">
        <v>0</v>
      </c>
      <c r="G13" s="274">
        <v>0</v>
      </c>
      <c r="H13" s="274">
        <v>0</v>
      </c>
      <c r="I13" s="274">
        <v>0</v>
      </c>
      <c r="J13" s="274">
        <v>0</v>
      </c>
      <c r="K13" s="274">
        <v>0</v>
      </c>
      <c r="L13" s="274">
        <f t="shared" si="0"/>
        <v>6</v>
      </c>
      <c r="M13" s="274">
        <f t="shared" si="1"/>
        <v>3522936</v>
      </c>
    </row>
    <row r="14" spans="1:13" s="61" customFormat="1" ht="24.75" customHeight="1">
      <c r="A14" s="152" t="s">
        <v>320</v>
      </c>
      <c r="B14" s="275">
        <v>0</v>
      </c>
      <c r="C14" s="275">
        <v>0</v>
      </c>
      <c r="D14" s="275">
        <v>0</v>
      </c>
      <c r="E14" s="275">
        <v>0</v>
      </c>
      <c r="F14" s="275">
        <v>1</v>
      </c>
      <c r="G14" s="275">
        <v>607135</v>
      </c>
      <c r="H14" s="275">
        <v>0</v>
      </c>
      <c r="I14" s="275">
        <v>0</v>
      </c>
      <c r="J14" s="275">
        <v>0</v>
      </c>
      <c r="K14" s="275">
        <v>0</v>
      </c>
      <c r="L14" s="275">
        <f t="shared" si="0"/>
        <v>1</v>
      </c>
      <c r="M14" s="275">
        <f t="shared" si="1"/>
        <v>607135</v>
      </c>
    </row>
    <row r="15" spans="1:13" s="61" customFormat="1" ht="24.75" customHeight="1">
      <c r="A15" s="268" t="s">
        <v>343</v>
      </c>
      <c r="B15" s="274">
        <v>0</v>
      </c>
      <c r="C15" s="274">
        <v>0</v>
      </c>
      <c r="D15" s="274">
        <v>0</v>
      </c>
      <c r="E15" s="274">
        <v>0</v>
      </c>
      <c r="F15" s="274">
        <v>0</v>
      </c>
      <c r="G15" s="274">
        <v>0</v>
      </c>
      <c r="H15" s="274">
        <v>1</v>
      </c>
      <c r="I15" s="274">
        <v>433715</v>
      </c>
      <c r="J15" s="274">
        <v>0</v>
      </c>
      <c r="K15" s="274">
        <v>0</v>
      </c>
      <c r="L15" s="274">
        <f t="shared" si="0"/>
        <v>1</v>
      </c>
      <c r="M15" s="274">
        <f t="shared" si="1"/>
        <v>433715</v>
      </c>
    </row>
    <row r="16" spans="1:13" s="61" customFormat="1" ht="24.75" customHeight="1">
      <c r="A16" s="152" t="s">
        <v>322</v>
      </c>
      <c r="B16" s="191">
        <v>0</v>
      </c>
      <c r="C16" s="191">
        <v>0</v>
      </c>
      <c r="D16" s="191">
        <v>1</v>
      </c>
      <c r="E16" s="191">
        <v>636854</v>
      </c>
      <c r="F16" s="191">
        <v>0</v>
      </c>
      <c r="G16" s="191">
        <v>0</v>
      </c>
      <c r="H16" s="191">
        <v>0</v>
      </c>
      <c r="I16" s="191">
        <v>0</v>
      </c>
      <c r="J16" s="191">
        <v>0</v>
      </c>
      <c r="K16" s="191">
        <v>0</v>
      </c>
      <c r="L16" s="275">
        <f t="shared" si="0"/>
        <v>1</v>
      </c>
      <c r="M16" s="275">
        <f t="shared" si="1"/>
        <v>636854</v>
      </c>
    </row>
    <row r="17" spans="1:13" s="61" customFormat="1" ht="24.75" customHeight="1">
      <c r="A17" s="268" t="s">
        <v>399</v>
      </c>
      <c r="B17" s="274">
        <v>0</v>
      </c>
      <c r="C17" s="274">
        <v>0</v>
      </c>
      <c r="D17" s="274">
        <v>0</v>
      </c>
      <c r="E17" s="274">
        <v>0</v>
      </c>
      <c r="F17" s="274">
        <v>0</v>
      </c>
      <c r="G17" s="274">
        <v>0</v>
      </c>
      <c r="H17" s="274">
        <v>0</v>
      </c>
      <c r="I17" s="274">
        <v>0</v>
      </c>
      <c r="J17" s="274">
        <v>1</v>
      </c>
      <c r="K17" s="274">
        <v>284028</v>
      </c>
      <c r="L17" s="274">
        <f t="shared" si="0"/>
        <v>1</v>
      </c>
      <c r="M17" s="274">
        <f t="shared" si="1"/>
        <v>284028</v>
      </c>
    </row>
    <row r="18" spans="1:13" s="61" customFormat="1" ht="24.75" customHeight="1">
      <c r="A18" s="152" t="s">
        <v>308</v>
      </c>
      <c r="B18" s="191">
        <v>0</v>
      </c>
      <c r="C18" s="191">
        <v>0</v>
      </c>
      <c r="D18" s="191">
        <v>0</v>
      </c>
      <c r="E18" s="191">
        <v>0</v>
      </c>
      <c r="F18" s="191">
        <v>0</v>
      </c>
      <c r="G18" s="191">
        <v>0</v>
      </c>
      <c r="H18" s="191">
        <v>0</v>
      </c>
      <c r="I18" s="191">
        <v>0</v>
      </c>
      <c r="J18" s="191">
        <v>1</v>
      </c>
      <c r="K18" s="191">
        <v>1396431</v>
      </c>
      <c r="L18" s="275">
        <f t="shared" si="0"/>
        <v>1</v>
      </c>
      <c r="M18" s="275">
        <f t="shared" si="1"/>
        <v>1396431</v>
      </c>
    </row>
    <row r="19" spans="1:13" s="61" customFormat="1" ht="24.75" customHeight="1" thickBot="1">
      <c r="A19" s="274" t="s">
        <v>403</v>
      </c>
      <c r="B19" s="274">
        <v>0</v>
      </c>
      <c r="C19" s="274">
        <v>0</v>
      </c>
      <c r="D19" s="274">
        <v>3</v>
      </c>
      <c r="E19" s="274">
        <v>524974</v>
      </c>
      <c r="F19" s="274">
        <v>0</v>
      </c>
      <c r="G19" s="274">
        <v>0</v>
      </c>
      <c r="H19" s="274">
        <v>0</v>
      </c>
      <c r="I19" s="274">
        <v>0</v>
      </c>
      <c r="J19" s="274">
        <v>0</v>
      </c>
      <c r="K19" s="274">
        <v>0</v>
      </c>
      <c r="L19" s="274">
        <f t="shared" si="0"/>
        <v>3</v>
      </c>
      <c r="M19" s="274">
        <f t="shared" si="1"/>
        <v>524974</v>
      </c>
    </row>
    <row r="20" spans="1:13" s="61" customFormat="1" ht="24.75" customHeight="1" thickBot="1">
      <c r="A20" s="276" t="s">
        <v>3</v>
      </c>
      <c r="B20" s="276">
        <f aca="true" t="shared" si="2" ref="B20:M20">SUM(B9:B19)</f>
        <v>9</v>
      </c>
      <c r="C20" s="276">
        <f t="shared" si="2"/>
        <v>4533798</v>
      </c>
      <c r="D20" s="276">
        <f t="shared" si="2"/>
        <v>21</v>
      </c>
      <c r="E20" s="276">
        <f t="shared" si="2"/>
        <v>20648435</v>
      </c>
      <c r="F20" s="276">
        <f t="shared" si="2"/>
        <v>33</v>
      </c>
      <c r="G20" s="276">
        <f t="shared" si="2"/>
        <v>26918096</v>
      </c>
      <c r="H20" s="276">
        <f t="shared" si="2"/>
        <v>1</v>
      </c>
      <c r="I20" s="276">
        <f t="shared" si="2"/>
        <v>433715</v>
      </c>
      <c r="J20" s="276">
        <f t="shared" si="2"/>
        <v>62</v>
      </c>
      <c r="K20" s="276">
        <f t="shared" si="2"/>
        <v>102273454</v>
      </c>
      <c r="L20" s="276">
        <f t="shared" si="2"/>
        <v>126</v>
      </c>
      <c r="M20" s="276">
        <f t="shared" si="2"/>
        <v>154807498</v>
      </c>
    </row>
    <row r="21" ht="15.75" thickTop="1">
      <c r="M21" s="262"/>
    </row>
  </sheetData>
  <sheetProtection/>
  <mergeCells count="10">
    <mergeCell ref="B7:C7"/>
    <mergeCell ref="D7:E7"/>
    <mergeCell ref="F7:G7"/>
    <mergeCell ref="J7:K7"/>
    <mergeCell ref="L7:M7"/>
    <mergeCell ref="A3:M3"/>
    <mergeCell ref="A5:M5"/>
    <mergeCell ref="L6:M6"/>
    <mergeCell ref="A7:A8"/>
    <mergeCell ref="H7:I7"/>
  </mergeCells>
  <printOptions/>
  <pageMargins left="1" right="1" top="0.9" bottom="1" header="0.5" footer="0.5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M29"/>
  <sheetViews>
    <sheetView rightToLeft="1" zoomScalePageLayoutView="0" workbookViewId="0" topLeftCell="A1">
      <selection activeCell="I19" sqref="I19"/>
    </sheetView>
  </sheetViews>
  <sheetFormatPr defaultColWidth="9.140625" defaultRowHeight="15"/>
  <cols>
    <col min="1" max="1" width="8.57421875" style="0" customWidth="1"/>
    <col min="2" max="2" width="19.7109375" style="0" customWidth="1"/>
    <col min="3" max="3" width="15.28125" style="0" customWidth="1"/>
    <col min="4" max="4" width="16.7109375" style="0" customWidth="1"/>
    <col min="5" max="5" width="16.8515625" style="0" customWidth="1"/>
    <col min="6" max="6" width="17.140625" style="0" customWidth="1"/>
    <col min="7" max="7" width="19.28125" style="0" customWidth="1"/>
    <col min="8" max="8" width="17.8515625" style="0" customWidth="1"/>
  </cols>
  <sheetData>
    <row r="1" spans="2:7" ht="18" customHeight="1">
      <c r="B1" s="294" t="s">
        <v>450</v>
      </c>
      <c r="C1" s="294"/>
      <c r="D1" s="294"/>
      <c r="E1" s="294"/>
      <c r="F1" s="294"/>
      <c r="G1" s="294"/>
    </row>
    <row r="2" spans="2:7" ht="16.5" customHeight="1">
      <c r="B2" s="110" t="s">
        <v>422</v>
      </c>
      <c r="C2" s="103"/>
      <c r="D2" s="103"/>
      <c r="E2" s="103"/>
      <c r="F2" s="103"/>
      <c r="G2" s="110" t="s">
        <v>87</v>
      </c>
    </row>
    <row r="3" spans="2:7" ht="21" customHeight="1" thickBot="1">
      <c r="B3" s="106" t="s">
        <v>12</v>
      </c>
      <c r="C3" s="111" t="s">
        <v>13</v>
      </c>
      <c r="D3" s="111" t="s">
        <v>221</v>
      </c>
      <c r="E3" s="111" t="s">
        <v>222</v>
      </c>
      <c r="F3" s="111" t="s">
        <v>99</v>
      </c>
      <c r="G3" s="111" t="s">
        <v>223</v>
      </c>
    </row>
    <row r="4" spans="2:7" ht="19.5" customHeight="1" thickTop="1">
      <c r="B4" s="15" t="s">
        <v>14</v>
      </c>
      <c r="C4" s="29" t="s">
        <v>22</v>
      </c>
      <c r="D4" s="82">
        <v>46430</v>
      </c>
      <c r="E4" s="82">
        <v>18263</v>
      </c>
      <c r="F4" s="82">
        <v>11571</v>
      </c>
      <c r="G4" s="16">
        <f>D4+E4+F4</f>
        <v>76264</v>
      </c>
    </row>
    <row r="5" spans="2:7" ht="19.5" customHeight="1">
      <c r="B5" s="153" t="s">
        <v>15</v>
      </c>
      <c r="C5" s="30" t="s">
        <v>22</v>
      </c>
      <c r="D5" s="83">
        <v>2122</v>
      </c>
      <c r="E5" s="83">
        <v>600</v>
      </c>
      <c r="F5" s="83">
        <v>17</v>
      </c>
      <c r="G5" s="83">
        <f aca="true" t="shared" si="0" ref="G5:G21">D5+E5+F5</f>
        <v>2739</v>
      </c>
    </row>
    <row r="6" spans="2:7" ht="19.5" customHeight="1">
      <c r="B6" s="15" t="s">
        <v>16</v>
      </c>
      <c r="C6" s="29" t="s">
        <v>22</v>
      </c>
      <c r="D6" s="82">
        <v>16138</v>
      </c>
      <c r="E6" s="82">
        <v>885</v>
      </c>
      <c r="F6" s="82">
        <v>457</v>
      </c>
      <c r="G6" s="16">
        <f t="shared" si="0"/>
        <v>17480</v>
      </c>
    </row>
    <row r="7" spans="2:13" ht="19.5" customHeight="1">
      <c r="B7" s="153" t="s">
        <v>346</v>
      </c>
      <c r="C7" s="30" t="s">
        <v>22</v>
      </c>
      <c r="D7" s="83">
        <v>14061</v>
      </c>
      <c r="E7" s="83">
        <v>100</v>
      </c>
      <c r="F7" s="83">
        <v>1900</v>
      </c>
      <c r="G7" s="83">
        <f t="shared" si="0"/>
        <v>16061</v>
      </c>
      <c r="M7" s="17"/>
    </row>
    <row r="8" spans="2:7" ht="19.5" customHeight="1">
      <c r="B8" s="15" t="s">
        <v>17</v>
      </c>
      <c r="C8" s="29" t="s">
        <v>45</v>
      </c>
      <c r="D8" s="82">
        <v>60608</v>
      </c>
      <c r="E8" s="82">
        <v>172730</v>
      </c>
      <c r="F8" s="82">
        <v>226930</v>
      </c>
      <c r="G8" s="16">
        <f t="shared" si="0"/>
        <v>460268</v>
      </c>
    </row>
    <row r="9" spans="2:7" ht="19.5" customHeight="1">
      <c r="B9" s="153" t="s">
        <v>18</v>
      </c>
      <c r="C9" s="30" t="s">
        <v>45</v>
      </c>
      <c r="D9" s="83">
        <v>79311</v>
      </c>
      <c r="E9" s="83">
        <v>398433</v>
      </c>
      <c r="F9" s="83">
        <v>103712</v>
      </c>
      <c r="G9" s="83">
        <f t="shared" si="0"/>
        <v>581456</v>
      </c>
    </row>
    <row r="10" spans="2:11" ht="19.5" customHeight="1">
      <c r="B10" s="15" t="s">
        <v>98</v>
      </c>
      <c r="C10" s="29" t="s">
        <v>22</v>
      </c>
      <c r="D10" s="82">
        <v>193742</v>
      </c>
      <c r="E10" s="82">
        <v>10303</v>
      </c>
      <c r="F10" s="82">
        <v>63641</v>
      </c>
      <c r="G10" s="16">
        <f t="shared" si="0"/>
        <v>267686</v>
      </c>
      <c r="K10" s="112"/>
    </row>
    <row r="11" spans="2:7" ht="19.5" customHeight="1">
      <c r="B11" s="153" t="s">
        <v>19</v>
      </c>
      <c r="C11" s="30" t="s">
        <v>22</v>
      </c>
      <c r="D11" s="83">
        <v>153406</v>
      </c>
      <c r="E11" s="83">
        <v>7728</v>
      </c>
      <c r="F11" s="83">
        <v>12997</v>
      </c>
      <c r="G11" s="83">
        <f t="shared" si="0"/>
        <v>174131</v>
      </c>
    </row>
    <row r="12" spans="2:7" ht="19.5" customHeight="1">
      <c r="B12" s="15" t="s">
        <v>92</v>
      </c>
      <c r="C12" s="29" t="s">
        <v>22</v>
      </c>
      <c r="D12" s="82">
        <v>243018</v>
      </c>
      <c r="E12" s="82">
        <v>252730</v>
      </c>
      <c r="F12" s="82">
        <v>1021582</v>
      </c>
      <c r="G12" s="16">
        <f t="shared" si="0"/>
        <v>1517330</v>
      </c>
    </row>
    <row r="13" spans="2:7" ht="19.5" customHeight="1">
      <c r="B13" s="153" t="s">
        <v>456</v>
      </c>
      <c r="C13" s="30" t="s">
        <v>22</v>
      </c>
      <c r="D13" s="83">
        <v>600</v>
      </c>
      <c r="E13" s="83">
        <v>0</v>
      </c>
      <c r="F13" s="83">
        <v>0</v>
      </c>
      <c r="G13" s="83">
        <f t="shared" si="0"/>
        <v>600</v>
      </c>
    </row>
    <row r="14" spans="2:7" ht="19.5" customHeight="1">
      <c r="B14" s="15" t="s">
        <v>21</v>
      </c>
      <c r="C14" s="29" t="s">
        <v>22</v>
      </c>
      <c r="D14" s="82">
        <v>244682</v>
      </c>
      <c r="E14" s="82">
        <v>286303</v>
      </c>
      <c r="F14" s="82">
        <v>172609</v>
      </c>
      <c r="G14" s="16">
        <f t="shared" si="0"/>
        <v>703594</v>
      </c>
    </row>
    <row r="15" spans="2:7" ht="19.5" customHeight="1">
      <c r="B15" s="153" t="s">
        <v>23</v>
      </c>
      <c r="C15" s="30" t="s">
        <v>22</v>
      </c>
      <c r="D15" s="83">
        <v>700</v>
      </c>
      <c r="E15" s="83">
        <v>41710</v>
      </c>
      <c r="F15" s="83">
        <v>2100</v>
      </c>
      <c r="G15" s="83">
        <f t="shared" si="0"/>
        <v>44510</v>
      </c>
    </row>
    <row r="16" spans="2:7" ht="19.5" customHeight="1">
      <c r="B16" s="15" t="s">
        <v>24</v>
      </c>
      <c r="C16" s="29" t="s">
        <v>25</v>
      </c>
      <c r="D16" s="82">
        <v>111119</v>
      </c>
      <c r="E16" s="82">
        <v>616915</v>
      </c>
      <c r="F16" s="82">
        <v>374008</v>
      </c>
      <c r="G16" s="16">
        <f t="shared" si="0"/>
        <v>1102042</v>
      </c>
    </row>
    <row r="17" spans="2:7" ht="19.5" customHeight="1">
      <c r="B17" s="153" t="s">
        <v>26</v>
      </c>
      <c r="C17" s="30" t="s">
        <v>22</v>
      </c>
      <c r="D17" s="83">
        <v>400</v>
      </c>
      <c r="E17" s="83">
        <v>613513</v>
      </c>
      <c r="F17" s="83">
        <v>3600</v>
      </c>
      <c r="G17" s="83">
        <f t="shared" si="0"/>
        <v>617513</v>
      </c>
    </row>
    <row r="18" spans="2:7" ht="19.5" customHeight="1">
      <c r="B18" s="15" t="s">
        <v>97</v>
      </c>
      <c r="C18" s="29" t="s">
        <v>22</v>
      </c>
      <c r="D18" s="82">
        <v>383773</v>
      </c>
      <c r="E18" s="82">
        <v>2810036</v>
      </c>
      <c r="F18" s="82">
        <v>2291176</v>
      </c>
      <c r="G18" s="16">
        <f t="shared" si="0"/>
        <v>5484985</v>
      </c>
    </row>
    <row r="19" spans="2:7" ht="19.5" customHeight="1">
      <c r="B19" s="153" t="s">
        <v>28</v>
      </c>
      <c r="C19" s="30" t="s">
        <v>22</v>
      </c>
      <c r="D19" s="83">
        <v>44400</v>
      </c>
      <c r="E19" s="83">
        <v>4584633</v>
      </c>
      <c r="F19" s="83">
        <v>1017996</v>
      </c>
      <c r="G19" s="83">
        <f t="shared" si="0"/>
        <v>5647029</v>
      </c>
    </row>
    <row r="20" spans="2:7" ht="19.5" customHeight="1">
      <c r="B20" s="29" t="s">
        <v>27</v>
      </c>
      <c r="C20" s="29" t="s">
        <v>22</v>
      </c>
      <c r="D20" s="29">
        <v>226206</v>
      </c>
      <c r="E20" s="29">
        <v>1629904</v>
      </c>
      <c r="F20" s="29">
        <v>76087</v>
      </c>
      <c r="G20" s="29">
        <f>D20+E20+F20</f>
        <v>1932197</v>
      </c>
    </row>
    <row r="21" spans="2:7" ht="19.5" customHeight="1">
      <c r="B21" s="267" t="s">
        <v>147</v>
      </c>
      <c r="C21" s="267" t="s">
        <v>22</v>
      </c>
      <c r="D21" s="267">
        <v>750</v>
      </c>
      <c r="E21" s="267">
        <v>0</v>
      </c>
      <c r="F21" s="267">
        <v>1250</v>
      </c>
      <c r="G21" s="267">
        <f t="shared" si="0"/>
        <v>2000</v>
      </c>
    </row>
    <row r="22" spans="2:6" ht="15.75" customHeight="1">
      <c r="B22" s="53"/>
      <c r="C22" s="54"/>
      <c r="D22" s="55"/>
      <c r="E22" s="55"/>
      <c r="F22" s="55"/>
    </row>
    <row r="23" spans="2:7" ht="23.25" customHeight="1">
      <c r="B23" s="321" t="s">
        <v>229</v>
      </c>
      <c r="C23" s="321"/>
      <c r="D23" s="321"/>
      <c r="E23" s="321"/>
      <c r="F23" s="321"/>
      <c r="G23" s="321"/>
    </row>
    <row r="24" spans="2:7" ht="15.75" customHeight="1">
      <c r="B24" s="321"/>
      <c r="C24" s="321"/>
      <c r="D24" s="321"/>
      <c r="E24" s="321"/>
      <c r="F24" s="321"/>
      <c r="G24" s="321"/>
    </row>
    <row r="25" spans="2:6" ht="21.75" customHeight="1">
      <c r="B25" s="57"/>
      <c r="C25" s="56"/>
      <c r="D25" s="55"/>
      <c r="E25" s="55"/>
      <c r="F25" s="55"/>
    </row>
    <row r="26" spans="2:6" ht="25.5" customHeight="1">
      <c r="B26" s="55"/>
      <c r="C26" s="54"/>
      <c r="D26" s="55"/>
      <c r="E26" s="55"/>
      <c r="F26" s="55"/>
    </row>
    <row r="27" spans="2:6" ht="21.75" customHeight="1">
      <c r="B27" s="57"/>
      <c r="C27" s="56"/>
      <c r="D27" s="55"/>
      <c r="E27" s="55"/>
      <c r="F27" s="55"/>
    </row>
    <row r="28" spans="2:6" ht="21.75" customHeight="1">
      <c r="B28" s="55"/>
      <c r="C28" s="54"/>
      <c r="D28" s="55"/>
      <c r="E28" s="55"/>
      <c r="F28" s="55"/>
    </row>
    <row r="29" spans="2:6" ht="21.75" customHeight="1">
      <c r="B29" s="57"/>
      <c r="C29" s="56"/>
      <c r="D29" s="55"/>
      <c r="E29" s="55"/>
      <c r="F29" s="55"/>
    </row>
  </sheetData>
  <sheetProtection/>
  <mergeCells count="3">
    <mergeCell ref="B1:G1"/>
    <mergeCell ref="B23:G23"/>
    <mergeCell ref="B24:G24"/>
  </mergeCells>
  <printOptions/>
  <pageMargins left="1" right="1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N68"/>
  <sheetViews>
    <sheetView rightToLeft="1" zoomScalePageLayoutView="0" workbookViewId="0" topLeftCell="B49">
      <selection activeCell="B49" sqref="B49:C49"/>
    </sheetView>
  </sheetViews>
  <sheetFormatPr defaultColWidth="9.140625" defaultRowHeight="15"/>
  <cols>
    <col min="1" max="1" width="1.28515625" style="0" hidden="1" customWidth="1"/>
    <col min="2" max="2" width="10.8515625" style="0" customWidth="1"/>
    <col min="3" max="3" width="10.140625" style="0" customWidth="1"/>
    <col min="4" max="4" width="12.00390625" style="0" customWidth="1"/>
    <col min="5" max="5" width="10.57421875" style="0" customWidth="1"/>
    <col min="6" max="6" width="11.8515625" style="0" customWidth="1"/>
    <col min="7" max="7" width="12.8515625" style="0" customWidth="1"/>
    <col min="8" max="8" width="11.8515625" style="0" customWidth="1"/>
    <col min="9" max="9" width="12.421875" style="0" customWidth="1"/>
    <col min="10" max="10" width="11.57421875" style="0" customWidth="1"/>
    <col min="11" max="11" width="9.140625" style="0" customWidth="1"/>
    <col min="12" max="12" width="14.421875" style="0" customWidth="1"/>
    <col min="14" max="14" width="9.00390625" style="0" customWidth="1"/>
    <col min="17" max="17" width="11.7109375" style="0" customWidth="1"/>
  </cols>
  <sheetData>
    <row r="3" spans="2:12" ht="20.25" customHeight="1">
      <c r="B3" s="325" t="s">
        <v>452</v>
      </c>
      <c r="C3" s="325"/>
      <c r="D3" s="325"/>
      <c r="E3" s="325"/>
      <c r="F3" s="325"/>
      <c r="G3" s="325"/>
      <c r="H3" s="325"/>
      <c r="I3" s="325"/>
      <c r="J3" s="325"/>
      <c r="K3" s="325"/>
      <c r="L3" s="32"/>
    </row>
    <row r="4" spans="2:12" ht="15.75" customHeight="1">
      <c r="B4" s="327" t="s">
        <v>468</v>
      </c>
      <c r="C4" s="327"/>
      <c r="D4" s="94"/>
      <c r="E4" s="94"/>
      <c r="F4" s="328" t="s">
        <v>29</v>
      </c>
      <c r="G4" s="328"/>
      <c r="H4" s="94"/>
      <c r="I4" s="326" t="s">
        <v>30</v>
      </c>
      <c r="J4" s="326"/>
      <c r="K4" s="326"/>
      <c r="L4" s="75"/>
    </row>
    <row r="5" spans="2:12" ht="15.75">
      <c r="B5" s="329" t="s">
        <v>31</v>
      </c>
      <c r="C5" s="329" t="s">
        <v>265</v>
      </c>
      <c r="D5" s="329"/>
      <c r="E5" s="329" t="s">
        <v>264</v>
      </c>
      <c r="F5" s="329"/>
      <c r="G5" s="329" t="s">
        <v>266</v>
      </c>
      <c r="H5" s="329"/>
      <c r="I5" s="155" t="s">
        <v>267</v>
      </c>
      <c r="J5" s="329" t="s">
        <v>412</v>
      </c>
      <c r="K5" s="329"/>
      <c r="L5" s="80"/>
    </row>
    <row r="6" spans="2:11" ht="15.75" thickBot="1">
      <c r="B6" s="330"/>
      <c r="C6" s="173" t="s">
        <v>64</v>
      </c>
      <c r="D6" s="173" t="s">
        <v>32</v>
      </c>
      <c r="E6" s="173" t="s">
        <v>64</v>
      </c>
      <c r="F6" s="173" t="s">
        <v>32</v>
      </c>
      <c r="G6" s="173" t="s">
        <v>64</v>
      </c>
      <c r="H6" s="173" t="s">
        <v>32</v>
      </c>
      <c r="I6" s="173" t="s">
        <v>32</v>
      </c>
      <c r="J6" s="173" t="s">
        <v>64</v>
      </c>
      <c r="K6" s="173" t="s">
        <v>32</v>
      </c>
    </row>
    <row r="7" spans="2:11" ht="21.75" customHeight="1" thickTop="1">
      <c r="B7" s="156" t="s">
        <v>339</v>
      </c>
      <c r="C7" s="13">
        <v>0</v>
      </c>
      <c r="D7" s="13">
        <v>0</v>
      </c>
      <c r="E7" s="13">
        <v>0</v>
      </c>
      <c r="F7" s="13">
        <v>0</v>
      </c>
      <c r="G7" s="13">
        <v>1200</v>
      </c>
      <c r="H7" s="13">
        <v>780000</v>
      </c>
      <c r="I7" s="13">
        <v>0</v>
      </c>
      <c r="J7" s="13">
        <f>C7++E7+G7</f>
        <v>1200</v>
      </c>
      <c r="K7" s="13">
        <f>D7+F7+H7+I7</f>
        <v>780000</v>
      </c>
    </row>
    <row r="8" spans="2:11" ht="21.75" customHeight="1">
      <c r="B8" s="157" t="s">
        <v>33</v>
      </c>
      <c r="C8" s="12">
        <v>1000</v>
      </c>
      <c r="D8" s="12">
        <v>257500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f aca="true" t="shared" si="0" ref="J8:J18">C8++E8+G8</f>
        <v>1000</v>
      </c>
      <c r="K8" s="12">
        <f aca="true" t="shared" si="1" ref="K8:K18">D8+F8+H8+I8</f>
        <v>257500</v>
      </c>
    </row>
    <row r="9" spans="2:11" ht="21.75" customHeight="1">
      <c r="B9" s="156" t="s">
        <v>34</v>
      </c>
      <c r="C9" s="13">
        <v>0</v>
      </c>
      <c r="D9" s="13">
        <v>0</v>
      </c>
      <c r="E9" s="13">
        <v>0</v>
      </c>
      <c r="F9" s="13">
        <v>0</v>
      </c>
      <c r="G9" s="13">
        <v>1937</v>
      </c>
      <c r="H9" s="13">
        <v>370080</v>
      </c>
      <c r="I9" s="13">
        <v>0</v>
      </c>
      <c r="J9" s="13">
        <f t="shared" si="0"/>
        <v>1937</v>
      </c>
      <c r="K9" s="13">
        <f t="shared" si="1"/>
        <v>370080</v>
      </c>
    </row>
    <row r="10" spans="2:11" ht="21.75" customHeight="1">
      <c r="B10" s="157" t="s">
        <v>340</v>
      </c>
      <c r="C10" s="12">
        <v>2500</v>
      </c>
      <c r="D10" s="12">
        <v>1625000</v>
      </c>
      <c r="E10" s="12">
        <v>0</v>
      </c>
      <c r="F10" s="12">
        <v>0</v>
      </c>
      <c r="G10" s="12">
        <v>259</v>
      </c>
      <c r="H10" s="12">
        <v>46840</v>
      </c>
      <c r="I10" s="12">
        <v>0</v>
      </c>
      <c r="J10" s="12">
        <f t="shared" si="0"/>
        <v>2759</v>
      </c>
      <c r="K10" s="12">
        <f t="shared" si="1"/>
        <v>1671840</v>
      </c>
    </row>
    <row r="11" spans="2:11" ht="21.75" customHeight="1">
      <c r="B11" s="156" t="s">
        <v>35</v>
      </c>
      <c r="C11" s="13">
        <v>1650</v>
      </c>
      <c r="D11" s="13">
        <v>990000</v>
      </c>
      <c r="E11" s="13">
        <v>0</v>
      </c>
      <c r="F11" s="13">
        <v>0</v>
      </c>
      <c r="G11" s="13">
        <v>1941</v>
      </c>
      <c r="H11" s="13">
        <v>328450</v>
      </c>
      <c r="I11" s="13">
        <v>1400</v>
      </c>
      <c r="J11" s="13">
        <f t="shared" si="0"/>
        <v>3591</v>
      </c>
      <c r="K11" s="13">
        <f t="shared" si="1"/>
        <v>1319850</v>
      </c>
    </row>
    <row r="12" spans="2:11" ht="21.75" customHeight="1">
      <c r="B12" s="157" t="s">
        <v>36</v>
      </c>
      <c r="C12" s="12">
        <v>1368</v>
      </c>
      <c r="D12" s="12">
        <v>267840</v>
      </c>
      <c r="E12" s="12">
        <v>9</v>
      </c>
      <c r="F12" s="12">
        <v>2250</v>
      </c>
      <c r="G12" s="12">
        <v>199</v>
      </c>
      <c r="H12" s="12">
        <v>41790</v>
      </c>
      <c r="I12" s="12">
        <v>0</v>
      </c>
      <c r="J12" s="12">
        <f t="shared" si="0"/>
        <v>1576</v>
      </c>
      <c r="K12" s="12">
        <f t="shared" si="1"/>
        <v>311880</v>
      </c>
    </row>
    <row r="13" spans="2:11" ht="21.75" customHeight="1">
      <c r="B13" s="156" t="s">
        <v>37</v>
      </c>
      <c r="C13" s="13">
        <v>0</v>
      </c>
      <c r="D13" s="13">
        <v>0</v>
      </c>
      <c r="E13" s="13">
        <v>0</v>
      </c>
      <c r="F13" s="13">
        <v>0</v>
      </c>
      <c r="G13" s="13">
        <v>2249</v>
      </c>
      <c r="H13" s="13">
        <v>404955</v>
      </c>
      <c r="I13" s="13">
        <v>21900</v>
      </c>
      <c r="J13" s="13">
        <f t="shared" si="0"/>
        <v>2249</v>
      </c>
      <c r="K13" s="13">
        <f t="shared" si="1"/>
        <v>426855</v>
      </c>
    </row>
    <row r="14" spans="2:11" ht="21.75" customHeight="1">
      <c r="B14" s="157" t="s">
        <v>38</v>
      </c>
      <c r="C14" s="12">
        <v>583</v>
      </c>
      <c r="D14" s="12">
        <v>87450</v>
      </c>
      <c r="E14" s="12">
        <v>0</v>
      </c>
      <c r="F14" s="12">
        <v>0</v>
      </c>
      <c r="G14" s="12">
        <v>1070</v>
      </c>
      <c r="H14" s="12">
        <v>174550</v>
      </c>
      <c r="I14" s="12">
        <v>1000</v>
      </c>
      <c r="J14" s="12">
        <f t="shared" si="0"/>
        <v>1653</v>
      </c>
      <c r="K14" s="12">
        <f t="shared" si="1"/>
        <v>263000</v>
      </c>
    </row>
    <row r="15" spans="2:11" ht="21.75" customHeight="1">
      <c r="B15" s="156" t="s">
        <v>96</v>
      </c>
      <c r="C15" s="13">
        <v>0</v>
      </c>
      <c r="D15" s="13">
        <v>0</v>
      </c>
      <c r="E15" s="13">
        <v>0</v>
      </c>
      <c r="F15" s="13">
        <v>0</v>
      </c>
      <c r="G15" s="13">
        <v>1165</v>
      </c>
      <c r="H15" s="13">
        <v>195125</v>
      </c>
      <c r="I15" s="13">
        <v>0</v>
      </c>
      <c r="J15" s="13">
        <f t="shared" si="0"/>
        <v>1165</v>
      </c>
      <c r="K15" s="13">
        <f t="shared" si="1"/>
        <v>195125</v>
      </c>
    </row>
    <row r="16" spans="2:11" ht="21.75" customHeight="1">
      <c r="B16" s="216" t="s">
        <v>95</v>
      </c>
      <c r="C16" s="12">
        <v>1838</v>
      </c>
      <c r="D16" s="12">
        <v>196960</v>
      </c>
      <c r="E16" s="12">
        <v>0</v>
      </c>
      <c r="F16" s="12">
        <v>0</v>
      </c>
      <c r="G16" s="12">
        <v>1060</v>
      </c>
      <c r="H16" s="12">
        <v>164725</v>
      </c>
      <c r="I16" s="12">
        <v>0</v>
      </c>
      <c r="J16" s="12">
        <f t="shared" si="0"/>
        <v>2898</v>
      </c>
      <c r="K16" s="12">
        <f t="shared" si="1"/>
        <v>361685</v>
      </c>
    </row>
    <row r="17" spans="2:11" ht="21.75" customHeight="1">
      <c r="B17" s="156" t="s">
        <v>39</v>
      </c>
      <c r="C17" s="13">
        <v>1472</v>
      </c>
      <c r="D17" s="13">
        <v>147200</v>
      </c>
      <c r="E17" s="13">
        <v>0</v>
      </c>
      <c r="F17" s="13">
        <v>0</v>
      </c>
      <c r="G17" s="13">
        <v>0</v>
      </c>
      <c r="H17" s="13">
        <v>0</v>
      </c>
      <c r="I17" s="13">
        <v>32000</v>
      </c>
      <c r="J17" s="13">
        <f t="shared" si="0"/>
        <v>1472</v>
      </c>
      <c r="K17" s="13">
        <f t="shared" si="1"/>
        <v>179200</v>
      </c>
    </row>
    <row r="18" spans="2:11" ht="21.75" customHeight="1" thickBot="1">
      <c r="B18" s="216" t="s">
        <v>40</v>
      </c>
      <c r="C18" s="12">
        <v>8220</v>
      </c>
      <c r="D18" s="12">
        <v>1404802</v>
      </c>
      <c r="E18" s="12">
        <v>0</v>
      </c>
      <c r="F18" s="12">
        <v>0</v>
      </c>
      <c r="G18" s="12">
        <v>0</v>
      </c>
      <c r="H18" s="12">
        <v>0</v>
      </c>
      <c r="I18" s="12">
        <v>22000</v>
      </c>
      <c r="J18" s="12">
        <f t="shared" si="0"/>
        <v>8220</v>
      </c>
      <c r="K18" s="12">
        <f t="shared" si="1"/>
        <v>1426802</v>
      </c>
    </row>
    <row r="19" spans="2:11" ht="21.75" customHeight="1" thickBot="1">
      <c r="B19" s="163" t="s">
        <v>3</v>
      </c>
      <c r="C19" s="79">
        <f aca="true" t="shared" si="2" ref="C19:K19">SUM(C7:C18)</f>
        <v>18631</v>
      </c>
      <c r="D19" s="79">
        <f t="shared" si="2"/>
        <v>4976752</v>
      </c>
      <c r="E19" s="79">
        <f t="shared" si="2"/>
        <v>9</v>
      </c>
      <c r="F19" s="79">
        <f t="shared" si="2"/>
        <v>2250</v>
      </c>
      <c r="G19" s="79">
        <f t="shared" si="2"/>
        <v>11080</v>
      </c>
      <c r="H19" s="79">
        <f t="shared" si="2"/>
        <v>2506515</v>
      </c>
      <c r="I19" s="79">
        <f t="shared" si="2"/>
        <v>78300</v>
      </c>
      <c r="J19" s="79">
        <f t="shared" si="2"/>
        <v>29720</v>
      </c>
      <c r="K19" s="79">
        <f t="shared" si="2"/>
        <v>7563817</v>
      </c>
    </row>
    <row r="20" spans="2:8" ht="15.75" customHeight="1" thickTop="1">
      <c r="B20" s="331"/>
      <c r="C20" s="331"/>
      <c r="D20" s="331"/>
      <c r="E20" s="331"/>
      <c r="F20" s="331"/>
      <c r="G20" s="331"/>
      <c r="H20" s="331"/>
    </row>
    <row r="25" spans="2:11" ht="13.5" customHeight="1">
      <c r="B25" s="333"/>
      <c r="C25" s="333"/>
      <c r="D25" s="333"/>
      <c r="E25" s="333"/>
      <c r="F25" s="333"/>
      <c r="G25" s="333"/>
      <c r="H25" s="333"/>
      <c r="I25" s="333"/>
      <c r="J25" s="333"/>
      <c r="K25" s="333"/>
    </row>
    <row r="26" spans="2:12" ht="18.75" customHeight="1">
      <c r="B26" s="325" t="s">
        <v>451</v>
      </c>
      <c r="C26" s="325"/>
      <c r="D26" s="325"/>
      <c r="E26" s="325"/>
      <c r="F26" s="325"/>
      <c r="G26" s="325"/>
      <c r="H26" s="325"/>
      <c r="I26" s="325"/>
      <c r="J26" s="325"/>
      <c r="K26" s="325"/>
      <c r="L26" s="58"/>
    </row>
    <row r="27" spans="2:12" ht="15.75" customHeight="1">
      <c r="B27" s="327" t="s">
        <v>469</v>
      </c>
      <c r="C27" s="327"/>
      <c r="D27" s="328" t="s">
        <v>148</v>
      </c>
      <c r="E27" s="328"/>
      <c r="F27" s="328"/>
      <c r="G27" s="328"/>
      <c r="H27" s="326" t="s">
        <v>30</v>
      </c>
      <c r="I27" s="326"/>
      <c r="J27" s="326"/>
      <c r="K27" s="326"/>
      <c r="L27" s="59"/>
    </row>
    <row r="28" spans="2:11" ht="16.5" customHeight="1">
      <c r="B28" s="334" t="s">
        <v>31</v>
      </c>
      <c r="C28" s="332" t="s">
        <v>230</v>
      </c>
      <c r="D28" s="332"/>
      <c r="E28" s="332" t="s">
        <v>231</v>
      </c>
      <c r="F28" s="332"/>
      <c r="G28" s="332" t="s">
        <v>232</v>
      </c>
      <c r="H28" s="332"/>
      <c r="I28" s="332" t="s">
        <v>233</v>
      </c>
      <c r="J28" s="332"/>
      <c r="K28" s="332"/>
    </row>
    <row r="29" spans="2:11" ht="15" customHeight="1" thickBot="1">
      <c r="B29" s="335"/>
      <c r="C29" s="141" t="s">
        <v>64</v>
      </c>
      <c r="D29" s="141" t="s">
        <v>32</v>
      </c>
      <c r="E29" s="141" t="s">
        <v>64</v>
      </c>
      <c r="F29" s="141" t="s">
        <v>32</v>
      </c>
      <c r="G29" s="141" t="s">
        <v>64</v>
      </c>
      <c r="H29" s="141" t="s">
        <v>32</v>
      </c>
      <c r="I29" s="141" t="s">
        <v>64</v>
      </c>
      <c r="J29" s="336" t="s">
        <v>32</v>
      </c>
      <c r="K29" s="336"/>
    </row>
    <row r="30" spans="2:11" ht="21.75" customHeight="1" thickTop="1">
      <c r="B30" s="156" t="s">
        <v>339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241">
        <f>C30+E30+G30</f>
        <v>0</v>
      </c>
      <c r="J30" s="337">
        <f>D30+F30+H30</f>
        <v>0</v>
      </c>
      <c r="K30" s="337"/>
    </row>
    <row r="31" spans="2:11" ht="21.75" customHeight="1">
      <c r="B31" s="157" t="s">
        <v>33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240">
        <f aca="true" t="shared" si="3" ref="I31:I41">C31+E31+G31</f>
        <v>0</v>
      </c>
      <c r="J31" s="322">
        <f aca="true" t="shared" si="4" ref="J31:J41">D31+F31+H31</f>
        <v>0</v>
      </c>
      <c r="K31" s="322"/>
    </row>
    <row r="32" spans="2:11" ht="21.75" customHeight="1">
      <c r="B32" s="156" t="s">
        <v>34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241">
        <f t="shared" si="3"/>
        <v>0</v>
      </c>
      <c r="J32" s="323">
        <f t="shared" si="4"/>
        <v>0</v>
      </c>
      <c r="K32" s="323"/>
    </row>
    <row r="33" spans="2:11" ht="21.75" customHeight="1">
      <c r="B33" s="157" t="s">
        <v>340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240">
        <f t="shared" si="3"/>
        <v>0</v>
      </c>
      <c r="J33" s="322">
        <f t="shared" si="4"/>
        <v>0</v>
      </c>
      <c r="K33" s="322"/>
    </row>
    <row r="34" spans="2:11" ht="21.75" customHeight="1">
      <c r="B34" s="158" t="s">
        <v>35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241">
        <f t="shared" si="3"/>
        <v>0</v>
      </c>
      <c r="J34" s="323">
        <f t="shared" si="4"/>
        <v>0</v>
      </c>
      <c r="K34" s="323"/>
    </row>
    <row r="35" spans="2:11" ht="21.75" customHeight="1">
      <c r="B35" s="157" t="s">
        <v>36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240">
        <f t="shared" si="3"/>
        <v>0</v>
      </c>
      <c r="J35" s="322">
        <f t="shared" si="4"/>
        <v>0</v>
      </c>
      <c r="K35" s="322"/>
    </row>
    <row r="36" spans="2:11" ht="21.75" customHeight="1">
      <c r="B36" s="158" t="s">
        <v>37</v>
      </c>
      <c r="C36" s="13">
        <v>0</v>
      </c>
      <c r="D36" s="13">
        <v>0</v>
      </c>
      <c r="E36" s="13">
        <v>75</v>
      </c>
      <c r="F36" s="13">
        <v>3750</v>
      </c>
      <c r="G36" s="13">
        <v>0</v>
      </c>
      <c r="H36" s="13">
        <v>0</v>
      </c>
      <c r="I36" s="241">
        <f t="shared" si="3"/>
        <v>75</v>
      </c>
      <c r="J36" s="323">
        <f t="shared" si="4"/>
        <v>3750</v>
      </c>
      <c r="K36" s="323"/>
    </row>
    <row r="37" spans="2:11" ht="21.75" customHeight="1">
      <c r="B37" s="157" t="s">
        <v>38</v>
      </c>
      <c r="C37" s="12">
        <v>0</v>
      </c>
      <c r="D37" s="12">
        <v>0</v>
      </c>
      <c r="E37" s="12">
        <v>0</v>
      </c>
      <c r="F37" s="12">
        <v>0</v>
      </c>
      <c r="G37" s="12">
        <v>93</v>
      </c>
      <c r="H37" s="12">
        <v>3255</v>
      </c>
      <c r="I37" s="240">
        <f t="shared" si="3"/>
        <v>93</v>
      </c>
      <c r="J37" s="322">
        <f t="shared" si="4"/>
        <v>3255</v>
      </c>
      <c r="K37" s="322"/>
    </row>
    <row r="38" spans="2:11" ht="21.75" customHeight="1">
      <c r="B38" s="158" t="s">
        <v>96</v>
      </c>
      <c r="C38" s="13">
        <v>38</v>
      </c>
      <c r="D38" s="13">
        <v>38000</v>
      </c>
      <c r="E38" s="13">
        <v>0</v>
      </c>
      <c r="F38" s="13">
        <v>0</v>
      </c>
      <c r="G38" s="13">
        <v>0</v>
      </c>
      <c r="H38" s="13">
        <v>0</v>
      </c>
      <c r="I38" s="241">
        <f t="shared" si="3"/>
        <v>38</v>
      </c>
      <c r="J38" s="323">
        <f t="shared" si="4"/>
        <v>38000</v>
      </c>
      <c r="K38" s="323"/>
    </row>
    <row r="39" spans="2:11" ht="21.75" customHeight="1">
      <c r="B39" s="216" t="s">
        <v>95</v>
      </c>
      <c r="C39" s="12">
        <v>1</v>
      </c>
      <c r="D39" s="12">
        <v>1000</v>
      </c>
      <c r="E39" s="12">
        <v>0</v>
      </c>
      <c r="F39" s="12">
        <v>0</v>
      </c>
      <c r="G39" s="12">
        <v>0</v>
      </c>
      <c r="H39" s="12">
        <v>0</v>
      </c>
      <c r="I39" s="240">
        <f t="shared" si="3"/>
        <v>1</v>
      </c>
      <c r="J39" s="322">
        <f t="shared" si="4"/>
        <v>1000</v>
      </c>
      <c r="K39" s="322"/>
    </row>
    <row r="40" spans="2:11" ht="21.75" customHeight="1">
      <c r="B40" s="158" t="s">
        <v>39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241">
        <f t="shared" si="3"/>
        <v>0</v>
      </c>
      <c r="J40" s="323">
        <f t="shared" si="4"/>
        <v>0</v>
      </c>
      <c r="K40" s="323"/>
    </row>
    <row r="41" spans="2:11" ht="21.75" customHeight="1" thickBot="1">
      <c r="B41" s="216" t="s">
        <v>40</v>
      </c>
      <c r="C41" s="12">
        <v>79</v>
      </c>
      <c r="D41" s="12">
        <v>110600</v>
      </c>
      <c r="E41" s="12">
        <v>0</v>
      </c>
      <c r="F41" s="12">
        <v>0</v>
      </c>
      <c r="G41" s="12">
        <v>18</v>
      </c>
      <c r="H41" s="12">
        <v>630</v>
      </c>
      <c r="I41" s="240">
        <f t="shared" si="3"/>
        <v>97</v>
      </c>
      <c r="J41" s="322">
        <f t="shared" si="4"/>
        <v>111230</v>
      </c>
      <c r="K41" s="322"/>
    </row>
    <row r="42" spans="2:11" ht="27" customHeight="1" thickBot="1">
      <c r="B42" s="116" t="s">
        <v>3</v>
      </c>
      <c r="C42" s="79">
        <f aca="true" t="shared" si="5" ref="C42:J42">SUM(C30:C41)</f>
        <v>118</v>
      </c>
      <c r="D42" s="79">
        <f t="shared" si="5"/>
        <v>149600</v>
      </c>
      <c r="E42" s="79">
        <f t="shared" si="5"/>
        <v>75</v>
      </c>
      <c r="F42" s="79">
        <f t="shared" si="5"/>
        <v>3750</v>
      </c>
      <c r="G42" s="79">
        <f t="shared" si="5"/>
        <v>111</v>
      </c>
      <c r="H42" s="79">
        <f t="shared" si="5"/>
        <v>3885</v>
      </c>
      <c r="I42" s="245">
        <f t="shared" si="5"/>
        <v>304</v>
      </c>
      <c r="J42" s="324">
        <f t="shared" si="5"/>
        <v>157235</v>
      </c>
      <c r="K42" s="324"/>
    </row>
    <row r="43" spans="2:8" ht="23.25" customHeight="1" thickTop="1">
      <c r="B43" s="331"/>
      <c r="C43" s="331"/>
      <c r="D43" s="331"/>
      <c r="E43" s="331"/>
      <c r="F43" s="331"/>
      <c r="G43" s="331"/>
      <c r="H43" s="331"/>
    </row>
    <row r="44" spans="2:8" ht="15">
      <c r="B44" s="35"/>
      <c r="C44" s="35"/>
      <c r="D44" s="35"/>
      <c r="E44" s="35"/>
      <c r="F44" s="35"/>
      <c r="G44" s="35"/>
      <c r="H44" s="35"/>
    </row>
    <row r="45" spans="2:8" ht="15">
      <c r="B45" s="35"/>
      <c r="C45" s="35"/>
      <c r="D45" s="35"/>
      <c r="E45" s="35"/>
      <c r="F45" s="35"/>
      <c r="G45" s="35"/>
      <c r="H45" s="35"/>
    </row>
    <row r="46" ht="23.25" customHeight="1"/>
    <row r="47" ht="23.25" customHeight="1"/>
    <row r="48" spans="2:11" ht="32.25" customHeight="1">
      <c r="B48" s="325" t="s">
        <v>451</v>
      </c>
      <c r="C48" s="325"/>
      <c r="D48" s="325"/>
      <c r="E48" s="325"/>
      <c r="F48" s="325"/>
      <c r="G48" s="325"/>
      <c r="H48" s="325"/>
      <c r="I48" s="325"/>
      <c r="J48" s="325"/>
      <c r="K48" s="159"/>
    </row>
    <row r="49" spans="2:11" ht="29.25" customHeight="1">
      <c r="B49" s="327" t="s">
        <v>469</v>
      </c>
      <c r="C49" s="327"/>
      <c r="D49" s="117"/>
      <c r="E49" s="328" t="s">
        <v>193</v>
      </c>
      <c r="F49" s="328"/>
      <c r="G49" s="117"/>
      <c r="H49" s="117"/>
      <c r="I49" s="328" t="s">
        <v>89</v>
      </c>
      <c r="J49" s="328"/>
      <c r="K49" s="60"/>
    </row>
    <row r="50" spans="2:11" ht="22.5" customHeight="1">
      <c r="B50" s="334" t="s">
        <v>31</v>
      </c>
      <c r="C50" s="332" t="s">
        <v>234</v>
      </c>
      <c r="D50" s="332"/>
      <c r="E50" s="332" t="s">
        <v>235</v>
      </c>
      <c r="F50" s="332"/>
      <c r="G50" s="332" t="s">
        <v>236</v>
      </c>
      <c r="H50" s="332"/>
      <c r="I50" s="113" t="s">
        <v>237</v>
      </c>
      <c r="J50" s="113"/>
      <c r="K50" s="80"/>
    </row>
    <row r="51" spans="2:14" ht="24" customHeight="1" thickBot="1">
      <c r="B51" s="335"/>
      <c r="C51" s="141" t="s">
        <v>42</v>
      </c>
      <c r="D51" s="141" t="s">
        <v>32</v>
      </c>
      <c r="E51" s="141" t="s">
        <v>42</v>
      </c>
      <c r="F51" s="141" t="s">
        <v>32</v>
      </c>
      <c r="G51" s="141" t="s">
        <v>42</v>
      </c>
      <c r="H51" s="141" t="s">
        <v>32</v>
      </c>
      <c r="I51" s="141" t="s">
        <v>42</v>
      </c>
      <c r="J51" s="141" t="s">
        <v>32</v>
      </c>
      <c r="K51" s="161"/>
      <c r="M51" s="40"/>
      <c r="N51" s="40"/>
    </row>
    <row r="52" spans="2:14" ht="24" customHeight="1" thickTop="1">
      <c r="B52" s="158" t="s">
        <v>339</v>
      </c>
      <c r="C52" s="13">
        <v>17</v>
      </c>
      <c r="D52" s="13">
        <v>8500</v>
      </c>
      <c r="E52" s="13">
        <v>865</v>
      </c>
      <c r="F52" s="13">
        <v>366350</v>
      </c>
      <c r="G52" s="13">
        <v>57</v>
      </c>
      <c r="H52" s="13">
        <v>17450</v>
      </c>
      <c r="I52" s="13">
        <f>C52+E52+G52</f>
        <v>939</v>
      </c>
      <c r="J52" s="13">
        <f>D52+F52+H52</f>
        <v>392300</v>
      </c>
      <c r="K52" s="161"/>
      <c r="M52" s="40"/>
      <c r="N52" s="40"/>
    </row>
    <row r="53" spans="2:14" ht="21.75" customHeight="1">
      <c r="B53" s="162" t="s">
        <v>33</v>
      </c>
      <c r="C53" s="154">
        <v>4</v>
      </c>
      <c r="D53" s="154">
        <v>2000</v>
      </c>
      <c r="E53" s="154">
        <v>15</v>
      </c>
      <c r="F53" s="154">
        <v>9800</v>
      </c>
      <c r="G53" s="154">
        <v>0</v>
      </c>
      <c r="H53" s="154">
        <v>0</v>
      </c>
      <c r="I53" s="154">
        <f>C53+E53+G53</f>
        <v>19</v>
      </c>
      <c r="J53" s="154">
        <f>D53+F53+H53</f>
        <v>11800</v>
      </c>
      <c r="K53" s="161"/>
      <c r="M53" s="40"/>
      <c r="N53" s="40"/>
    </row>
    <row r="54" spans="2:11" ht="21.75" customHeight="1">
      <c r="B54" s="156" t="s">
        <v>34</v>
      </c>
      <c r="C54" s="13">
        <v>119</v>
      </c>
      <c r="D54" s="13">
        <v>71675</v>
      </c>
      <c r="E54" s="13">
        <v>0</v>
      </c>
      <c r="F54" s="13">
        <v>0</v>
      </c>
      <c r="G54" s="13">
        <v>10</v>
      </c>
      <c r="H54" s="13">
        <v>6000</v>
      </c>
      <c r="I54" s="13">
        <f aca="true" t="shared" si="6" ref="I54:I63">C54+E54+G54</f>
        <v>129</v>
      </c>
      <c r="J54" s="13">
        <f aca="true" t="shared" si="7" ref="J54:J63">D54+F54+H54</f>
        <v>77675</v>
      </c>
      <c r="K54" s="33"/>
    </row>
    <row r="55" spans="2:11" ht="21.75" customHeight="1">
      <c r="B55" s="157" t="s">
        <v>340</v>
      </c>
      <c r="C55" s="78">
        <v>141</v>
      </c>
      <c r="D55" s="12">
        <v>87954</v>
      </c>
      <c r="E55" s="78">
        <v>0</v>
      </c>
      <c r="F55" s="12">
        <v>0</v>
      </c>
      <c r="G55" s="78">
        <v>0</v>
      </c>
      <c r="H55" s="78">
        <v>0</v>
      </c>
      <c r="I55" s="154">
        <f t="shared" si="6"/>
        <v>141</v>
      </c>
      <c r="J55" s="154">
        <f t="shared" si="7"/>
        <v>87954</v>
      </c>
      <c r="K55" s="160"/>
    </row>
    <row r="56" spans="2:11" ht="21.75" customHeight="1">
      <c r="B56" s="156" t="s">
        <v>35</v>
      </c>
      <c r="C56" s="13">
        <v>16</v>
      </c>
      <c r="D56" s="13">
        <v>13000</v>
      </c>
      <c r="E56" s="13">
        <v>0</v>
      </c>
      <c r="F56" s="13">
        <v>0</v>
      </c>
      <c r="G56" s="13">
        <v>0</v>
      </c>
      <c r="H56" s="13">
        <v>0</v>
      </c>
      <c r="I56" s="13">
        <f t="shared" si="6"/>
        <v>16</v>
      </c>
      <c r="J56" s="13">
        <f t="shared" si="7"/>
        <v>13000</v>
      </c>
      <c r="K56" s="33"/>
    </row>
    <row r="57" spans="2:11" ht="21.75" customHeight="1">
      <c r="B57" s="157" t="s">
        <v>36</v>
      </c>
      <c r="C57" s="78">
        <v>0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154">
        <f t="shared" si="6"/>
        <v>0</v>
      </c>
      <c r="J57" s="154">
        <f t="shared" si="7"/>
        <v>0</v>
      </c>
      <c r="K57" s="160"/>
    </row>
    <row r="58" spans="2:11" ht="21.75" customHeight="1">
      <c r="B58" s="156" t="s">
        <v>37</v>
      </c>
      <c r="C58" s="13">
        <v>0</v>
      </c>
      <c r="D58" s="13">
        <v>0</v>
      </c>
      <c r="E58" s="13">
        <v>5</v>
      </c>
      <c r="F58" s="13">
        <v>3000</v>
      </c>
      <c r="G58" s="13">
        <v>15</v>
      </c>
      <c r="H58" s="13">
        <v>9000</v>
      </c>
      <c r="I58" s="13">
        <f t="shared" si="6"/>
        <v>20</v>
      </c>
      <c r="J58" s="13">
        <f t="shared" si="7"/>
        <v>12000</v>
      </c>
      <c r="K58" s="33"/>
    </row>
    <row r="59" spans="2:11" ht="21.75" customHeight="1">
      <c r="B59" s="157" t="s">
        <v>38</v>
      </c>
      <c r="C59" s="78">
        <v>0</v>
      </c>
      <c r="D59" s="12">
        <v>0</v>
      </c>
      <c r="E59" s="78">
        <v>0</v>
      </c>
      <c r="F59" s="78">
        <v>0</v>
      </c>
      <c r="G59" s="78">
        <v>0</v>
      </c>
      <c r="H59" s="78">
        <v>0</v>
      </c>
      <c r="I59" s="154">
        <f t="shared" si="6"/>
        <v>0</v>
      </c>
      <c r="J59" s="154">
        <f t="shared" si="7"/>
        <v>0</v>
      </c>
      <c r="K59" s="160"/>
    </row>
    <row r="60" spans="2:11" ht="21.75" customHeight="1">
      <c r="B60" s="158" t="s">
        <v>96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f t="shared" si="6"/>
        <v>0</v>
      </c>
      <c r="J60" s="13">
        <f t="shared" si="7"/>
        <v>0</v>
      </c>
      <c r="K60" s="33"/>
    </row>
    <row r="61" spans="2:11" ht="21.75" customHeight="1">
      <c r="B61" s="157" t="s">
        <v>95</v>
      </c>
      <c r="C61" s="78">
        <v>0</v>
      </c>
      <c r="D61" s="12">
        <v>0</v>
      </c>
      <c r="E61" s="78">
        <v>0</v>
      </c>
      <c r="F61" s="78">
        <v>0</v>
      </c>
      <c r="G61" s="78">
        <v>0</v>
      </c>
      <c r="H61" s="78">
        <v>0</v>
      </c>
      <c r="I61" s="154">
        <f t="shared" si="6"/>
        <v>0</v>
      </c>
      <c r="J61" s="154">
        <f t="shared" si="7"/>
        <v>0</v>
      </c>
      <c r="K61" s="160"/>
    </row>
    <row r="62" spans="2:11" ht="21.75" customHeight="1">
      <c r="B62" s="156" t="s">
        <v>39</v>
      </c>
      <c r="C62" s="77">
        <v>0</v>
      </c>
      <c r="D62" s="13">
        <v>0</v>
      </c>
      <c r="E62" s="77">
        <v>0</v>
      </c>
      <c r="F62" s="77">
        <v>0</v>
      </c>
      <c r="G62" s="77">
        <v>0</v>
      </c>
      <c r="H62" s="77">
        <v>0</v>
      </c>
      <c r="I62" s="13">
        <f t="shared" si="6"/>
        <v>0</v>
      </c>
      <c r="J62" s="13">
        <f t="shared" si="7"/>
        <v>0</v>
      </c>
      <c r="K62" s="160"/>
    </row>
    <row r="63" spans="2:11" ht="21.75" customHeight="1" thickBot="1">
      <c r="B63" s="217" t="s">
        <v>40</v>
      </c>
      <c r="C63" s="12">
        <v>236</v>
      </c>
      <c r="D63" s="12">
        <v>175224</v>
      </c>
      <c r="E63" s="12">
        <v>0</v>
      </c>
      <c r="F63" s="12">
        <v>0</v>
      </c>
      <c r="G63" s="12">
        <v>0</v>
      </c>
      <c r="H63" s="12">
        <v>0</v>
      </c>
      <c r="I63" s="154">
        <f t="shared" si="6"/>
        <v>236</v>
      </c>
      <c r="J63" s="154">
        <f t="shared" si="7"/>
        <v>175224</v>
      </c>
      <c r="K63" s="160"/>
    </row>
    <row r="64" spans="2:11" ht="21.75" customHeight="1" thickBot="1">
      <c r="B64" s="163" t="s">
        <v>3</v>
      </c>
      <c r="C64" s="79">
        <f>SUM(C52:C63)</f>
        <v>533</v>
      </c>
      <c r="D64" s="79">
        <f aca="true" t="shared" si="8" ref="D64:J64">SUM(D52:D63)</f>
        <v>358353</v>
      </c>
      <c r="E64" s="79">
        <f t="shared" si="8"/>
        <v>885</v>
      </c>
      <c r="F64" s="79">
        <f t="shared" si="8"/>
        <v>379150</v>
      </c>
      <c r="G64" s="79">
        <f t="shared" si="8"/>
        <v>82</v>
      </c>
      <c r="H64" s="79">
        <f t="shared" si="8"/>
        <v>32450</v>
      </c>
      <c r="I64" s="79">
        <f t="shared" si="8"/>
        <v>1500</v>
      </c>
      <c r="J64" s="79">
        <f t="shared" si="8"/>
        <v>769953</v>
      </c>
      <c r="K64" s="41"/>
    </row>
    <row r="65" spans="2:11" ht="15.75" thickTop="1">
      <c r="B65" s="338"/>
      <c r="C65" s="338"/>
      <c r="D65" s="338"/>
      <c r="E65" s="338"/>
      <c r="F65" s="338"/>
      <c r="G65" s="338"/>
      <c r="H65" s="338"/>
      <c r="I65" s="84"/>
      <c r="J65" s="84"/>
      <c r="K65" s="84"/>
    </row>
    <row r="67" spans="2:8" ht="15">
      <c r="B67" s="292"/>
      <c r="C67" s="292"/>
      <c r="D67" s="292"/>
      <c r="E67" s="292"/>
      <c r="F67" s="292"/>
      <c r="G67" s="292"/>
      <c r="H67" s="292"/>
    </row>
    <row r="68" spans="4:5" ht="15">
      <c r="D68" s="40"/>
      <c r="E68" s="40"/>
    </row>
  </sheetData>
  <sheetProtection/>
  <mergeCells count="45">
    <mergeCell ref="B67:H67"/>
    <mergeCell ref="E50:F50"/>
    <mergeCell ref="G28:H28"/>
    <mergeCell ref="B43:H43"/>
    <mergeCell ref="B65:H65"/>
    <mergeCell ref="B50:B51"/>
    <mergeCell ref="I49:J49"/>
    <mergeCell ref="B49:C49"/>
    <mergeCell ref="I28:K28"/>
    <mergeCell ref="C50:D50"/>
    <mergeCell ref="H27:K27"/>
    <mergeCell ref="G50:H50"/>
    <mergeCell ref="J29:K29"/>
    <mergeCell ref="J30:K30"/>
    <mergeCell ref="J31:K31"/>
    <mergeCell ref="J32:K32"/>
    <mergeCell ref="B20:H20"/>
    <mergeCell ref="C28:D28"/>
    <mergeCell ref="E49:F49"/>
    <mergeCell ref="B48:J48"/>
    <mergeCell ref="B25:K25"/>
    <mergeCell ref="E28:F28"/>
    <mergeCell ref="B27:C27"/>
    <mergeCell ref="D27:G27"/>
    <mergeCell ref="B26:K26"/>
    <mergeCell ref="B28:B29"/>
    <mergeCell ref="B3:K3"/>
    <mergeCell ref="I4:K4"/>
    <mergeCell ref="B4:C4"/>
    <mergeCell ref="F4:G4"/>
    <mergeCell ref="G5:H5"/>
    <mergeCell ref="J5:K5"/>
    <mergeCell ref="C5:D5"/>
    <mergeCell ref="B5:B6"/>
    <mergeCell ref="E5:F5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38:K38"/>
  </mergeCells>
  <printOptions horizontalCentered="1" verticalCentered="1"/>
  <pageMargins left="1" right="0.83" top="1.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J23"/>
  <sheetViews>
    <sheetView rightToLeft="1" zoomScalePageLayoutView="0" workbookViewId="0" topLeftCell="A1">
      <selection activeCell="B5" sqref="B5:C5"/>
    </sheetView>
  </sheetViews>
  <sheetFormatPr defaultColWidth="9.140625" defaultRowHeight="15"/>
  <cols>
    <col min="1" max="1" width="10.8515625" style="0" customWidth="1"/>
    <col min="2" max="2" width="14.28125" style="0" customWidth="1"/>
    <col min="3" max="3" width="14.00390625" style="0" customWidth="1"/>
    <col min="4" max="4" width="14.7109375" style="0" customWidth="1"/>
    <col min="5" max="5" width="13.7109375" style="0" customWidth="1"/>
    <col min="6" max="6" width="15.8515625" style="0" customWidth="1"/>
    <col min="7" max="7" width="16.00390625" style="0" customWidth="1"/>
    <col min="8" max="8" width="17.8515625" style="0" customWidth="1"/>
  </cols>
  <sheetData>
    <row r="4" spans="2:10" ht="20.25" customHeight="1">
      <c r="B4" s="325" t="s">
        <v>453</v>
      </c>
      <c r="C4" s="325"/>
      <c r="D4" s="325"/>
      <c r="E4" s="325"/>
      <c r="F4" s="325"/>
      <c r="G4" s="325"/>
      <c r="H4" s="325"/>
      <c r="I4" s="9"/>
      <c r="J4" s="9"/>
    </row>
    <row r="5" spans="2:8" ht="15.75">
      <c r="B5" s="327" t="s">
        <v>470</v>
      </c>
      <c r="C5" s="327"/>
      <c r="D5" s="328" t="s">
        <v>149</v>
      </c>
      <c r="E5" s="328"/>
      <c r="F5" s="94"/>
      <c r="G5" s="328" t="s">
        <v>43</v>
      </c>
      <c r="H5" s="328"/>
    </row>
    <row r="6" spans="2:8" ht="15.75">
      <c r="B6" s="340" t="s">
        <v>44</v>
      </c>
      <c r="C6" s="340" t="s">
        <v>238</v>
      </c>
      <c r="D6" s="340"/>
      <c r="E6" s="340" t="s">
        <v>239</v>
      </c>
      <c r="F6" s="340"/>
      <c r="G6" s="340" t="s">
        <v>240</v>
      </c>
      <c r="H6" s="340"/>
    </row>
    <row r="7" spans="2:8" ht="16.5" thickBot="1">
      <c r="B7" s="341"/>
      <c r="C7" s="164" t="s">
        <v>45</v>
      </c>
      <c r="D7" s="164" t="s">
        <v>32</v>
      </c>
      <c r="E7" s="164" t="s">
        <v>45</v>
      </c>
      <c r="F7" s="164" t="s">
        <v>32</v>
      </c>
      <c r="G7" s="164" t="s">
        <v>45</v>
      </c>
      <c r="H7" s="164" t="s">
        <v>32</v>
      </c>
    </row>
    <row r="8" spans="2:8" ht="21.75" customHeight="1" thickTop="1">
      <c r="B8" s="156" t="s">
        <v>339</v>
      </c>
      <c r="C8" s="13">
        <v>28542</v>
      </c>
      <c r="D8" s="13">
        <v>541346</v>
      </c>
      <c r="E8" s="13">
        <v>2696</v>
      </c>
      <c r="F8" s="13">
        <v>79880</v>
      </c>
      <c r="G8" s="13">
        <f>C8+E8</f>
        <v>31238</v>
      </c>
      <c r="H8" s="13">
        <f>D8+F8</f>
        <v>621226</v>
      </c>
    </row>
    <row r="9" spans="2:8" ht="21.75" customHeight="1">
      <c r="B9" s="157" t="s">
        <v>33</v>
      </c>
      <c r="C9" s="12">
        <v>111128</v>
      </c>
      <c r="D9" s="12">
        <v>1397581</v>
      </c>
      <c r="E9" s="12">
        <v>0</v>
      </c>
      <c r="F9" s="12">
        <v>0</v>
      </c>
      <c r="G9" s="12">
        <f aca="true" t="shared" si="0" ref="G9:G19">C9+E9</f>
        <v>111128</v>
      </c>
      <c r="H9" s="12">
        <f aca="true" t="shared" si="1" ref="H9:H19">D9+F9</f>
        <v>1397581</v>
      </c>
    </row>
    <row r="10" spans="2:8" ht="21.75" customHeight="1">
      <c r="B10" s="156" t="s">
        <v>34</v>
      </c>
      <c r="C10" s="13">
        <v>161290</v>
      </c>
      <c r="D10" s="13">
        <v>2764131</v>
      </c>
      <c r="E10" s="13">
        <v>229696</v>
      </c>
      <c r="F10" s="13">
        <v>5246576</v>
      </c>
      <c r="G10" s="13">
        <f t="shared" si="0"/>
        <v>390986</v>
      </c>
      <c r="H10" s="13">
        <f t="shared" si="1"/>
        <v>8010707</v>
      </c>
    </row>
    <row r="11" spans="2:8" ht="21.75" customHeight="1">
      <c r="B11" s="157" t="s">
        <v>340</v>
      </c>
      <c r="C11" s="12">
        <v>108</v>
      </c>
      <c r="D11" s="12">
        <v>2592</v>
      </c>
      <c r="E11" s="12">
        <v>19614</v>
      </c>
      <c r="F11" s="12">
        <v>476408</v>
      </c>
      <c r="G11" s="12">
        <f t="shared" si="0"/>
        <v>19722</v>
      </c>
      <c r="H11" s="12">
        <f t="shared" si="1"/>
        <v>479000</v>
      </c>
    </row>
    <row r="12" spans="2:8" ht="21.75" customHeight="1">
      <c r="B12" s="156" t="s">
        <v>35</v>
      </c>
      <c r="C12" s="13">
        <v>0</v>
      </c>
      <c r="D12" s="13">
        <v>0</v>
      </c>
      <c r="E12" s="13">
        <v>10808</v>
      </c>
      <c r="F12" s="13">
        <v>233321</v>
      </c>
      <c r="G12" s="13">
        <f t="shared" si="0"/>
        <v>10808</v>
      </c>
      <c r="H12" s="13">
        <f t="shared" si="1"/>
        <v>233321</v>
      </c>
    </row>
    <row r="13" spans="2:8" ht="21.75" customHeight="1">
      <c r="B13" s="157" t="s">
        <v>36</v>
      </c>
      <c r="C13" s="12">
        <v>452</v>
      </c>
      <c r="D13" s="12">
        <v>2962</v>
      </c>
      <c r="E13" s="12">
        <v>17005</v>
      </c>
      <c r="F13" s="12">
        <v>251253</v>
      </c>
      <c r="G13" s="12">
        <f t="shared" si="0"/>
        <v>17457</v>
      </c>
      <c r="H13" s="12">
        <f t="shared" si="1"/>
        <v>254215</v>
      </c>
    </row>
    <row r="14" spans="2:8" ht="21.75" customHeight="1">
      <c r="B14" s="156" t="s">
        <v>37</v>
      </c>
      <c r="C14" s="13">
        <v>0</v>
      </c>
      <c r="D14" s="13">
        <v>0</v>
      </c>
      <c r="E14" s="13">
        <v>66165</v>
      </c>
      <c r="F14" s="13">
        <v>1115679</v>
      </c>
      <c r="G14" s="13">
        <f t="shared" si="0"/>
        <v>66165</v>
      </c>
      <c r="H14" s="13">
        <f t="shared" si="1"/>
        <v>1115679</v>
      </c>
    </row>
    <row r="15" spans="2:8" ht="21.75" customHeight="1">
      <c r="B15" s="216" t="s">
        <v>38</v>
      </c>
      <c r="C15" s="12">
        <v>6812</v>
      </c>
      <c r="D15" s="12">
        <v>94918</v>
      </c>
      <c r="E15" s="12">
        <v>37637</v>
      </c>
      <c r="F15" s="12">
        <v>639970</v>
      </c>
      <c r="G15" s="12">
        <f t="shared" si="0"/>
        <v>44449</v>
      </c>
      <c r="H15" s="12">
        <f t="shared" si="1"/>
        <v>734888</v>
      </c>
    </row>
    <row r="16" spans="2:8" ht="21.75" customHeight="1">
      <c r="B16" s="156" t="s">
        <v>96</v>
      </c>
      <c r="C16" s="13">
        <v>1500</v>
      </c>
      <c r="D16" s="13">
        <v>37500</v>
      </c>
      <c r="E16" s="13">
        <v>37396</v>
      </c>
      <c r="F16" s="13">
        <v>683420</v>
      </c>
      <c r="G16" s="13">
        <f t="shared" si="0"/>
        <v>38896</v>
      </c>
      <c r="H16" s="13">
        <f t="shared" si="1"/>
        <v>720920</v>
      </c>
    </row>
    <row r="17" spans="2:8" ht="21.75" customHeight="1">
      <c r="B17" s="157" t="s">
        <v>95</v>
      </c>
      <c r="C17" s="12">
        <v>33000</v>
      </c>
      <c r="D17" s="12">
        <v>69000</v>
      </c>
      <c r="E17" s="12">
        <v>30980</v>
      </c>
      <c r="F17" s="12">
        <v>654130</v>
      </c>
      <c r="G17" s="12">
        <f t="shared" si="0"/>
        <v>63980</v>
      </c>
      <c r="H17" s="12">
        <f t="shared" si="1"/>
        <v>723130</v>
      </c>
    </row>
    <row r="18" spans="2:8" ht="21.75" customHeight="1">
      <c r="B18" s="156" t="s">
        <v>39</v>
      </c>
      <c r="C18" s="13">
        <v>0</v>
      </c>
      <c r="D18" s="13">
        <v>0</v>
      </c>
      <c r="E18" s="13">
        <v>22610</v>
      </c>
      <c r="F18" s="13">
        <v>118080</v>
      </c>
      <c r="G18" s="13">
        <f t="shared" si="0"/>
        <v>22610</v>
      </c>
      <c r="H18" s="13">
        <f t="shared" si="1"/>
        <v>118080</v>
      </c>
    </row>
    <row r="19" spans="2:8" ht="21.75" customHeight="1" thickBot="1">
      <c r="B19" s="157" t="s">
        <v>40</v>
      </c>
      <c r="C19" s="12">
        <v>0</v>
      </c>
      <c r="D19" s="12">
        <v>0</v>
      </c>
      <c r="E19" s="12">
        <v>234444</v>
      </c>
      <c r="F19" s="12">
        <v>932421</v>
      </c>
      <c r="G19" s="12">
        <f t="shared" si="0"/>
        <v>234444</v>
      </c>
      <c r="H19" s="12">
        <f t="shared" si="1"/>
        <v>932421</v>
      </c>
    </row>
    <row r="20" spans="2:8" ht="21.75" customHeight="1" thickBot="1">
      <c r="B20" s="166" t="s">
        <v>3</v>
      </c>
      <c r="C20" s="18">
        <f aca="true" t="shared" si="2" ref="C20:H20">SUM(C8:C19)</f>
        <v>342832</v>
      </c>
      <c r="D20" s="18">
        <f t="shared" si="2"/>
        <v>4910030</v>
      </c>
      <c r="E20" s="18">
        <f t="shared" si="2"/>
        <v>709051</v>
      </c>
      <c r="F20" s="18">
        <f t="shared" si="2"/>
        <v>10431138</v>
      </c>
      <c r="G20" s="18">
        <f t="shared" si="2"/>
        <v>1051883</v>
      </c>
      <c r="H20" s="18">
        <f t="shared" si="2"/>
        <v>15341168</v>
      </c>
    </row>
    <row r="21" spans="2:10" ht="12.75" customHeight="1" thickTop="1">
      <c r="B21" s="339"/>
      <c r="C21" s="339"/>
      <c r="D21" s="339"/>
      <c r="E21" s="339"/>
      <c r="F21" s="339"/>
      <c r="G21" s="24"/>
      <c r="H21" s="24"/>
      <c r="I21" s="24"/>
      <c r="J21" s="24"/>
    </row>
    <row r="22" ht="8.25" customHeight="1"/>
    <row r="23" spans="2:6" ht="15">
      <c r="B23" s="35"/>
      <c r="C23" s="35"/>
      <c r="D23" s="35"/>
      <c r="E23" s="35"/>
      <c r="F23" s="35"/>
    </row>
  </sheetData>
  <sheetProtection/>
  <mergeCells count="9">
    <mergeCell ref="B21:F21"/>
    <mergeCell ref="B4:H4"/>
    <mergeCell ref="B5:C5"/>
    <mergeCell ref="D5:E5"/>
    <mergeCell ref="G5:H5"/>
    <mergeCell ref="B6:B7"/>
    <mergeCell ref="C6:D6"/>
    <mergeCell ref="E6:F6"/>
    <mergeCell ref="G6:H6"/>
  </mergeCells>
  <printOptions/>
  <pageMargins left="0.7" right="0.89" top="1.02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Luna Rashed</cp:lastModifiedBy>
  <cp:lastPrinted>2021-07-12T07:44:03Z</cp:lastPrinted>
  <dcterms:created xsi:type="dcterms:W3CDTF">2013-09-08T04:27:43Z</dcterms:created>
  <dcterms:modified xsi:type="dcterms:W3CDTF">2021-07-12T08:54:09Z</dcterms:modified>
  <cp:category/>
  <cp:version/>
  <cp:contentType/>
  <cp:contentStatus/>
</cp:coreProperties>
</file>